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1">'BS'!$A$1:$F$65</definedName>
    <definedName name="_xlnm.Print_Area" localSheetId="3">'CashFlow'!$A$1:$E$47</definedName>
    <definedName name="_xlnm.Print_Area" localSheetId="0">'IS'!$A$5:$I$68</definedName>
    <definedName name="_xlnm.Print_Area" localSheetId="4">'Notes'!$A$1:$I$262</definedName>
  </definedNames>
  <calcPr fullCalcOnLoad="1"/>
</workbook>
</file>

<file path=xl/sharedStrings.xml><?xml version="1.0" encoding="utf-8"?>
<sst xmlns="http://schemas.openxmlformats.org/spreadsheetml/2006/main" count="284" uniqueCount="196">
  <si>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</si>
  <si>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</si>
  <si>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</si>
  <si>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</si>
  <si>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</si>
  <si>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</si>
  <si>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</si>
  <si>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</si>
  <si>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</si>
  <si>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</si>
  <si>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</si>
  <si>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</si>
  <si>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</si>
  <si>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</si>
  <si>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</si>
  <si>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</si>
  <si>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</si>
  <si>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Shareholders' funds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</si>
  <si>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</si>
  <si>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</si>
  <si>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</si>
  <si>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</si>
  <si>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</si>
  <si>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</si>
  <si>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</si>
  <si>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</si>
  <si>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</si>
  <si>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</si>
  <si>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</si>
  <si>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</si>
  <si>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</si>
  <si>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Unsecured</t>
  </si>
  <si>
    <t>Secured</t>
  </si>
  <si>
    <t>Capital</t>
  </si>
  <si>
    <t>Period</t>
  </si>
  <si>
    <t>Gross profit</t>
  </si>
  <si>
    <t>Operating expenses</t>
  </si>
  <si>
    <t xml:space="preserve">Of Current </t>
  </si>
  <si>
    <t>*</t>
  </si>
  <si>
    <t>* Represents RM2</t>
  </si>
  <si>
    <t xml:space="preserve">              </t>
  </si>
  <si>
    <t>CONDENSED CONSOLIDATED STATEMENT OF CHANGES IN EQUITY</t>
  </si>
  <si>
    <t>Share</t>
  </si>
  <si>
    <t>CONDENSED CONSOLIDATED CASH FLOW STATEMENT</t>
  </si>
  <si>
    <t>Cumulative</t>
  </si>
  <si>
    <t>3.</t>
  </si>
  <si>
    <t>5.</t>
  </si>
  <si>
    <t>Estimates</t>
  </si>
  <si>
    <t>6.</t>
  </si>
  <si>
    <t>Issuance, cancellations, repurchases, resale and repayments of debt and equity securities</t>
  </si>
  <si>
    <t>7.</t>
  </si>
  <si>
    <t>11.</t>
  </si>
  <si>
    <t>12.</t>
  </si>
  <si>
    <t>13.</t>
  </si>
  <si>
    <t>- Contracted but not provided for</t>
  </si>
  <si>
    <t>14.</t>
  </si>
  <si>
    <t>15.</t>
  </si>
  <si>
    <t>Comments on material change in Profit before taxation</t>
  </si>
  <si>
    <t>16.</t>
  </si>
  <si>
    <t>17.</t>
  </si>
  <si>
    <t>18.</t>
  </si>
  <si>
    <t>19.</t>
  </si>
  <si>
    <t>20.</t>
  </si>
  <si>
    <t>21.</t>
  </si>
  <si>
    <t>22.</t>
  </si>
  <si>
    <t>Material litigation</t>
  </si>
  <si>
    <t>Individual</t>
  </si>
  <si>
    <t xml:space="preserve"> - Local currency (RM)</t>
  </si>
  <si>
    <t>Net Tangible Assets per share (RM)</t>
  </si>
  <si>
    <t>COMINTEL CORPORATION BHD</t>
  </si>
  <si>
    <t>(Company No. 630068-T)</t>
  </si>
  <si>
    <t>Other receivables, deposits and prepayment</t>
  </si>
  <si>
    <t>Fixed deposits with financial institutions</t>
  </si>
  <si>
    <t>Trade receivables</t>
  </si>
  <si>
    <t>Amounts owing by related parties</t>
  </si>
  <si>
    <t>Trade payables</t>
  </si>
  <si>
    <t>Other payables and accruals</t>
  </si>
  <si>
    <t>Amounts owing to related parties</t>
  </si>
  <si>
    <t>Provision for taxation</t>
  </si>
  <si>
    <t>Share premium</t>
  </si>
  <si>
    <t>Deferred tax liabilities</t>
  </si>
  <si>
    <t>Deferred tax assets</t>
  </si>
  <si>
    <t>As at 2 October 2003</t>
  </si>
  <si>
    <t>Premium</t>
  </si>
  <si>
    <t>Cash and cash equivalents at the end of the period</t>
  </si>
  <si>
    <t>Net changes in cash and cash equivalents</t>
  </si>
  <si>
    <t>Cash and cash equivalents at the beginning of the period</t>
  </si>
  <si>
    <t>Cash and bank balances</t>
  </si>
  <si>
    <t>Analysed into:</t>
  </si>
  <si>
    <t>Fixed deposit with financial institutions</t>
  </si>
  <si>
    <t>Bank overdrafts</t>
  </si>
  <si>
    <t>EXPLANATORY NOTES</t>
  </si>
  <si>
    <t>Nature and amount of unusual items affecting assets, liabilities, equity, net income or cash flows</t>
  </si>
  <si>
    <t>Note</t>
  </si>
  <si>
    <t>Current Quarter</t>
  </si>
  <si>
    <t xml:space="preserve">Current </t>
  </si>
  <si>
    <t xml:space="preserve">   of RM0.50 each in issue ('000) *</t>
  </si>
  <si>
    <t xml:space="preserve">   shares in issue</t>
  </si>
  <si>
    <t>Weighted average number of ordinary shares</t>
  </si>
  <si>
    <t>Weighted average number of ordinary</t>
  </si>
  <si>
    <t xml:space="preserve">   shares of RM0.50 each in issue ('000)</t>
  </si>
  <si>
    <t>Actual number of ordinary</t>
  </si>
  <si>
    <t xml:space="preserve"> </t>
  </si>
  <si>
    <t>Actual number of ordinary shares</t>
  </si>
  <si>
    <t xml:space="preserve">   in issue</t>
  </si>
  <si>
    <t>Retained profit</t>
  </si>
  <si>
    <t>Retained</t>
  </si>
  <si>
    <t>Profit</t>
  </si>
  <si>
    <t>(Distributable)</t>
  </si>
  <si>
    <t>(Non Distributable)</t>
  </si>
  <si>
    <t>8.</t>
  </si>
  <si>
    <t>9.</t>
  </si>
  <si>
    <t>10.</t>
  </si>
  <si>
    <t>Year Ended</t>
  </si>
  <si>
    <t>Accruing in the period</t>
  </si>
  <si>
    <t>23.</t>
  </si>
  <si>
    <t>Bank overdraft</t>
  </si>
  <si>
    <t>Reserve</t>
  </si>
  <si>
    <t>Balance as at 31 January 2005</t>
  </si>
  <si>
    <t xml:space="preserve">Net current assets </t>
  </si>
  <si>
    <t>Issue of shares</t>
  </si>
  <si>
    <t>Malaysia</t>
  </si>
  <si>
    <t>Foreign Countries</t>
  </si>
  <si>
    <t>Manufacturing</t>
  </si>
  <si>
    <t>Defence Maintenance</t>
  </si>
  <si>
    <t>Communication &amp; System Integration</t>
  </si>
  <si>
    <t>Tax refundable</t>
  </si>
  <si>
    <t>Listing expenses</t>
  </si>
  <si>
    <t>As at 1 February 2005</t>
  </si>
  <si>
    <t>(Proforma)</t>
  </si>
  <si>
    <t>31.01.2005</t>
  </si>
  <si>
    <t>Intangible assets</t>
  </si>
  <si>
    <t>Hire purchase payables</t>
  </si>
  <si>
    <t>Consolidated</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</si>
  <si>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</si>
  <si>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</si>
  <si>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</si>
  <si>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Loss for the period (RM'000)</t>
  </si>
  <si>
    <t>Dividends</t>
  </si>
  <si>
    <t>As at 31 January 2004</t>
  </si>
  <si>
    <t>As at 1 February 2004</t>
  </si>
  <si>
    <t>Net loss for the period</t>
  </si>
  <si>
    <t>Segment profit/(loss) before taxation</t>
  </si>
  <si>
    <t xml:space="preserve">Segment Revenue </t>
  </si>
  <si>
    <t>Profit forecast</t>
  </si>
  <si>
    <t>26.</t>
  </si>
  <si>
    <t>Approval of financial statement</t>
  </si>
  <si>
    <t>Investment Holding</t>
  </si>
  <si>
    <t>24.</t>
  </si>
  <si>
    <t>25.</t>
  </si>
  <si>
    <t>Net cash outflow from financing activities</t>
  </si>
  <si>
    <t>Accounting policies and methods of computation</t>
  </si>
  <si>
    <t>Audit report</t>
  </si>
  <si>
    <t>Seasonality or cyclicality</t>
  </si>
  <si>
    <t>Change in the composition of the group</t>
  </si>
  <si>
    <t>Contingent liabilities and contingent assets</t>
  </si>
  <si>
    <t>Segmental information</t>
  </si>
  <si>
    <t>Review of performance</t>
  </si>
  <si>
    <t>Commentary on prospects</t>
  </si>
  <si>
    <t>Unquoted investments and/or properties</t>
  </si>
  <si>
    <t>Purchase or disposal of quoted securities</t>
  </si>
  <si>
    <t>Status of corporate proposal announced</t>
  </si>
  <si>
    <t xml:space="preserve">Group borrowings </t>
  </si>
  <si>
    <t>Off balance sheet financial instruments</t>
  </si>
  <si>
    <t>Status of application of certificate of fitness ("CF")</t>
  </si>
  <si>
    <t>The revenue and profit/(loss) of the Group are generated from the following segments:</t>
  </si>
  <si>
    <t>Provision for taxation for the period under review</t>
  </si>
  <si>
    <t>Deferred taxation</t>
  </si>
  <si>
    <t>FOR THE SECOND QUARTER ENDED 31 JULY 2005</t>
  </si>
  <si>
    <t>31.07.2005</t>
  </si>
  <si>
    <t>31.07.2004</t>
  </si>
  <si>
    <t>Balance as at 31 July 2005</t>
  </si>
  <si>
    <t>CONDENSED CONSOLIDATED  BALANCE SHEETS AS AT 31 JULY 2005</t>
  </si>
  <si>
    <t>Pre-acquisition results</t>
  </si>
  <si>
    <t>Total Group borrowings as at 31 July 2005 were as follows :-</t>
  </si>
  <si>
    <t>Note 2:</t>
  </si>
  <si>
    <t>Note 1:</t>
  </si>
  <si>
    <t>Net cash outflow from operating activities</t>
  </si>
  <si>
    <t>Net cash inflow from investing activities</t>
  </si>
  <si>
    <t>27.</t>
  </si>
  <si>
    <t>Share of losses in associated company</t>
  </si>
  <si>
    <t>As at 31.07.2005</t>
  </si>
  <si>
    <t>Investment in associated company</t>
  </si>
  <si>
    <t>Note 1 :</t>
  </si>
  <si>
    <t>#</t>
  </si>
  <si>
    <t># Represent RM1.</t>
  </si>
  <si>
    <t>Amounts owing by associated company</t>
  </si>
  <si>
    <t>Profit from operations</t>
  </si>
  <si>
    <t>Profit/(Loss) before tax</t>
  </si>
  <si>
    <t xml:space="preserve">Profit/(Loss) after tax </t>
  </si>
  <si>
    <t>Profit/(Loss) after tax &amp; minority interest</t>
  </si>
  <si>
    <t xml:space="preserve"> - Basic profit/(loss) per share (sen)</t>
  </si>
  <si>
    <t xml:space="preserve"> - Diluted profit/(loss) per share (sen)</t>
  </si>
  <si>
    <t>The basic profit/(loss) per share for the quarter and cumulative year to date are computed as follow:</t>
  </si>
  <si>
    <t>Basis of calculation of profit/(loss) per share</t>
  </si>
  <si>
    <t>Gain on deemed disposal of investment and other consolidation adjustments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</si>
</sst>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sz val="10"/>
      <name val="TMSRMN"/>
      <family val="0"/>
    </font>
    <font>
      <b/>
      <sz val="10"/>
      <color indexed="8"/>
      <name val="Times New Roman"/>
      <family val="1"/>
    </font>
    <font>
      <sz val="9"/>
      <color indexed="8"/>
      <name val="Times New Roman"/>
      <family val="1"/>
    </font>
    <font>
      <sz val="10"/>
      <color indexed="8"/>
      <name val="Arial"/>
      <family val="2"/>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3" fontId="8" fillId="0" borderId="0">
      <alignment/>
      <protection/>
    </xf>
    <xf numFmtId="0" fontId="0" fillId="0" borderId="0">
      <alignment/>
      <protection/>
    </xf>
    <xf numFmtId="9" fontId="0" fillId="0" borderId="0" applyFont="0" applyFill="0" applyBorder="0" applyAlignment="0" applyProtection="0"/>
  </cellStyleXfs>
  <cellXfs count="121">
    <xf numFmtId="0" fontId="0" fillId="0" borderId="0" xfId="0" applyAlignment="1">
      <alignment/>
    </xf>
    <xf numFmtId="179" fontId="3" fillId="0" borderId="1"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Fill="1" applyBorder="1" applyAlignment="1">
      <alignment/>
    </xf>
    <xf numFmtId="179" fontId="3" fillId="0" borderId="0" xfId="15" applyNumberFormat="1" applyFont="1" applyBorder="1" applyAlignment="1">
      <alignment horizontal="center"/>
    </xf>
    <xf numFmtId="0" fontId="3" fillId="0" borderId="0" xfId="24" applyFont="1">
      <alignment/>
      <protection/>
    </xf>
    <xf numFmtId="0" fontId="3" fillId="0" borderId="0" xfId="24" applyFont="1" applyAlignment="1">
      <alignment horizontal="center"/>
      <protection/>
    </xf>
    <xf numFmtId="0" fontId="4" fillId="0" borderId="0" xfId="24" applyFont="1" applyAlignment="1">
      <alignment/>
      <protection/>
    </xf>
    <xf numFmtId="0" fontId="5" fillId="0" borderId="0" xfId="24" applyFont="1" applyAlignment="1" quotePrefix="1">
      <alignment/>
      <protection/>
    </xf>
    <xf numFmtId="0" fontId="4" fillId="0" borderId="0" xfId="24" applyFont="1">
      <alignment/>
      <protection/>
    </xf>
    <xf numFmtId="0" fontId="6" fillId="0" borderId="0" xfId="24"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2" xfId="15" applyNumberFormat="1" applyFont="1" applyBorder="1" applyAlignment="1">
      <alignment/>
    </xf>
    <xf numFmtId="179" fontId="3" fillId="0" borderId="2" xfId="15" applyNumberFormat="1" applyFont="1" applyBorder="1" applyAlignment="1">
      <alignment horizontal="center"/>
    </xf>
    <xf numFmtId="179" fontId="3" fillId="0" borderId="3" xfId="15" applyNumberFormat="1" applyFont="1" applyBorder="1" applyAlignment="1">
      <alignment horizontal="center"/>
    </xf>
    <xf numFmtId="179" fontId="3" fillId="0" borderId="0" xfId="15" applyNumberFormat="1" applyFont="1" applyBorder="1" applyAlignment="1">
      <alignment/>
    </xf>
    <xf numFmtId="16" fontId="3" fillId="0" borderId="0" xfId="24" applyNumberFormat="1" applyFont="1" applyAlignment="1">
      <alignment horizontal="center"/>
      <protection/>
    </xf>
    <xf numFmtId="179" fontId="4" fillId="0" borderId="0" xfId="15" applyNumberFormat="1" applyFont="1" applyAlignment="1">
      <alignment/>
    </xf>
    <xf numFmtId="179" fontId="3" fillId="0" borderId="4" xfId="15" applyNumberFormat="1" applyFont="1" applyBorder="1" applyAlignment="1">
      <alignment/>
    </xf>
    <xf numFmtId="179" fontId="3" fillId="0" borderId="5" xfId="15" applyNumberFormat="1" applyFont="1" applyBorder="1" applyAlignment="1">
      <alignment/>
    </xf>
    <xf numFmtId="179" fontId="3" fillId="0" borderId="6" xfId="15" applyNumberFormat="1" applyFont="1" applyBorder="1" applyAlignment="1">
      <alignment/>
    </xf>
    <xf numFmtId="179" fontId="4" fillId="0" borderId="0" xfId="15" applyNumberFormat="1" applyFont="1" applyBorder="1" applyAlignment="1">
      <alignment/>
    </xf>
    <xf numFmtId="179" fontId="3" fillId="0" borderId="1" xfId="15" applyNumberFormat="1" applyFont="1" applyBorder="1" applyAlignment="1">
      <alignment/>
    </xf>
    <xf numFmtId="179" fontId="3" fillId="0" borderId="0" xfId="15" applyNumberFormat="1" applyFont="1" applyAlignment="1">
      <alignment horizontal="right"/>
    </xf>
    <xf numFmtId="179" fontId="3" fillId="0" borderId="3" xfId="15" applyNumberFormat="1" applyFont="1" applyBorder="1" applyAlignment="1">
      <alignment/>
    </xf>
    <xf numFmtId="0" fontId="3" fillId="0" borderId="0" xfId="24" applyFont="1" applyAlignment="1">
      <alignment horizontal="right"/>
      <protection/>
    </xf>
    <xf numFmtId="179" fontId="4" fillId="0" borderId="0" xfId="24" applyNumberFormat="1" applyFont="1">
      <alignment/>
      <protection/>
    </xf>
    <xf numFmtId="179" fontId="3" fillId="0" borderId="0" xfId="24" applyNumberFormat="1" applyFont="1" applyAlignment="1">
      <alignment horizontal="center"/>
      <protection/>
    </xf>
    <xf numFmtId="206" fontId="3" fillId="0" borderId="0" xfId="24" applyNumberFormat="1" applyFont="1" applyAlignment="1">
      <alignment horizontal="center"/>
      <protection/>
    </xf>
    <xf numFmtId="179" fontId="3" fillId="0" borderId="0" xfId="24" applyNumberFormat="1" applyFont="1">
      <alignment/>
      <protection/>
    </xf>
    <xf numFmtId="43" fontId="3" fillId="0" borderId="0" xfId="15" applyFont="1" applyAlignment="1">
      <alignment horizontal="center"/>
    </xf>
    <xf numFmtId="43" fontId="3" fillId="0" borderId="0" xfId="24" applyNumberFormat="1" applyFont="1" applyAlignment="1">
      <alignment horizontal="center"/>
      <protection/>
    </xf>
    <xf numFmtId="43" fontId="3" fillId="0" borderId="0" xfId="24" applyNumberFormat="1" applyFont="1">
      <alignment/>
      <protection/>
    </xf>
    <xf numFmtId="0" fontId="5" fillId="0" borderId="0" xfId="24" applyFont="1" applyAlignment="1">
      <alignment/>
      <protection/>
    </xf>
    <xf numFmtId="0" fontId="3" fillId="2" borderId="0" xfId="24" applyFont="1" applyFill="1">
      <alignment/>
      <protection/>
    </xf>
    <xf numFmtId="0" fontId="3" fillId="0" borderId="0" xfId="24" applyFont="1" applyAlignment="1">
      <alignment horizontal="justify"/>
      <protection/>
    </xf>
    <xf numFmtId="0" fontId="3" fillId="0" borderId="0" xfId="24" applyFont="1" applyFill="1">
      <alignment/>
      <protection/>
    </xf>
    <xf numFmtId="0" fontId="3" fillId="0" borderId="0" xfId="24" applyFont="1" applyFill="1" applyAlignment="1">
      <alignment horizontal="center"/>
      <protection/>
    </xf>
    <xf numFmtId="0" fontId="3" fillId="0" borderId="0" xfId="24" applyFont="1" applyBorder="1">
      <alignment/>
      <protection/>
    </xf>
    <xf numFmtId="0" fontId="4" fillId="0" borderId="0" xfId="24" applyFont="1" applyAlignment="1">
      <alignment horizontal="left"/>
      <protection/>
    </xf>
    <xf numFmtId="0" fontId="5" fillId="0" borderId="0" xfId="24" applyFont="1" applyAlignment="1">
      <alignment horizontal="left"/>
      <protection/>
    </xf>
    <xf numFmtId="0" fontId="4" fillId="0" borderId="0" xfId="24" applyFont="1" applyAlignment="1" quotePrefix="1">
      <alignment horizontal="left"/>
      <protection/>
    </xf>
    <xf numFmtId="0" fontId="4" fillId="0" borderId="0" xfId="24" applyFont="1" applyFill="1">
      <alignment/>
      <protection/>
    </xf>
    <xf numFmtId="0" fontId="3" fillId="0" borderId="0" xfId="24" applyFont="1" applyFill="1" quotePrefix="1">
      <alignment/>
      <protection/>
    </xf>
    <xf numFmtId="41" fontId="3" fillId="0" borderId="0" xfId="24" applyNumberFormat="1" applyFont="1" applyFill="1">
      <alignment/>
      <protection/>
    </xf>
    <xf numFmtId="41" fontId="3" fillId="0" borderId="0" xfId="24" applyNumberFormat="1" applyFont="1" applyFill="1" applyBorder="1">
      <alignment/>
      <protection/>
    </xf>
    <xf numFmtId="41" fontId="3" fillId="0" borderId="1" xfId="24" applyNumberFormat="1" applyFont="1" applyFill="1" applyBorder="1">
      <alignment/>
      <protection/>
    </xf>
    <xf numFmtId="15" fontId="3" fillId="0" borderId="0" xfId="24" applyNumberFormat="1" applyFont="1" applyAlignment="1">
      <alignment horizontal="center"/>
      <protection/>
    </xf>
    <xf numFmtId="15" fontId="3" fillId="0" borderId="0" xfId="24" applyNumberFormat="1" applyFont="1" applyAlignment="1" quotePrefix="1">
      <alignment horizontal="center"/>
      <protection/>
    </xf>
    <xf numFmtId="40" fontId="3" fillId="0" borderId="0" xfId="15" applyNumberFormat="1" applyFont="1" applyFill="1" applyBorder="1" applyAlignment="1">
      <alignment/>
    </xf>
    <xf numFmtId="179" fontId="3" fillId="0" borderId="2"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Alignment="1">
      <alignment horizontal="justify"/>
    </xf>
    <xf numFmtId="0" fontId="3" fillId="0" borderId="0" xfId="24" applyFont="1" applyAlignment="1">
      <alignment horizontal="left"/>
      <protection/>
    </xf>
    <xf numFmtId="179" fontId="3" fillId="0" borderId="0" xfId="15" applyNumberFormat="1" applyFont="1" applyAlignment="1">
      <alignment/>
    </xf>
    <xf numFmtId="179" fontId="3" fillId="0" borderId="0" xfId="15" applyNumberFormat="1" applyFont="1" applyAlignment="1" quotePrefix="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9" fontId="4" fillId="0" borderId="0" xfId="15" applyNumberFormat="1" applyFont="1" applyAlignment="1">
      <alignment horizontal="center"/>
    </xf>
    <xf numFmtId="0" fontId="4" fillId="0" borderId="0" xfId="24" applyFont="1" applyAlignment="1">
      <alignment horizontal="center"/>
      <protection/>
    </xf>
    <xf numFmtId="179" fontId="3" fillId="0" borderId="0" xfId="15" applyNumberFormat="1" applyFont="1" applyBorder="1" applyAlignment="1">
      <alignment/>
    </xf>
    <xf numFmtId="179" fontId="4" fillId="0" borderId="0" xfId="15" applyNumberFormat="1" applyFont="1" applyBorder="1" applyAlignment="1">
      <alignment/>
    </xf>
    <xf numFmtId="179" fontId="4" fillId="0" borderId="0" xfId="15" applyNumberFormat="1" applyFont="1" applyAlignment="1">
      <alignment/>
    </xf>
    <xf numFmtId="0" fontId="3" fillId="0" borderId="0" xfId="15" applyNumberFormat="1" applyFont="1" applyBorder="1" applyAlignment="1">
      <alignment horizontal="center"/>
    </xf>
    <xf numFmtId="0" fontId="7" fillId="0" borderId="0" xfId="24" applyFont="1">
      <alignment/>
      <protection/>
    </xf>
    <xf numFmtId="0" fontId="7" fillId="0" borderId="0" xfId="24" applyFont="1" applyAlignment="1">
      <alignment horizontal="center"/>
      <protection/>
    </xf>
    <xf numFmtId="0" fontId="9" fillId="0" borderId="0" xfId="24" applyFont="1">
      <alignment/>
      <protection/>
    </xf>
    <xf numFmtId="15" fontId="7" fillId="0" borderId="0" xfId="24" applyNumberFormat="1" applyFont="1" applyAlignment="1">
      <alignment horizontal="center"/>
      <protection/>
    </xf>
    <xf numFmtId="15" fontId="7" fillId="0" borderId="0" xfId="24" applyNumberFormat="1" applyFont="1" applyAlignment="1" quotePrefix="1">
      <alignment horizontal="center"/>
      <protection/>
    </xf>
    <xf numFmtId="0" fontId="10" fillId="0" borderId="0" xfId="24" applyFont="1" applyAlignment="1">
      <alignment horizontal="center"/>
      <protection/>
    </xf>
    <xf numFmtId="41" fontId="10" fillId="0" borderId="7" xfId="24" applyNumberFormat="1" applyFont="1" applyBorder="1" applyAlignment="1">
      <alignment horizontal="center"/>
      <protection/>
    </xf>
    <xf numFmtId="41" fontId="7" fillId="0" borderId="0" xfId="24" applyNumberFormat="1" applyFont="1">
      <alignment/>
      <protection/>
    </xf>
    <xf numFmtId="213" fontId="10" fillId="0" borderId="0" xfId="24" applyNumberFormat="1" applyFont="1" applyBorder="1" applyAlignment="1">
      <alignment horizontal="center"/>
      <protection/>
    </xf>
    <xf numFmtId="0" fontId="7" fillId="0" borderId="0" xfId="24" applyFont="1" quotePrefix="1">
      <alignment/>
      <protection/>
    </xf>
    <xf numFmtId="41" fontId="10" fillId="0" borderId="0" xfId="24" applyNumberFormat="1" applyFont="1" applyAlignment="1">
      <alignment horizontal="center"/>
      <protection/>
    </xf>
    <xf numFmtId="43" fontId="7" fillId="0" borderId="0" xfId="15" applyNumberFormat="1" applyFont="1" applyAlignment="1">
      <alignment/>
    </xf>
    <xf numFmtId="43" fontId="7" fillId="0" borderId="0" xfId="24" applyNumberFormat="1" applyFont="1">
      <alignment/>
      <protection/>
    </xf>
    <xf numFmtId="179" fontId="7" fillId="0" borderId="0" xfId="15" applyNumberFormat="1" applyFont="1" applyAlignment="1">
      <alignment/>
    </xf>
    <xf numFmtId="179" fontId="7" fillId="0" borderId="0" xfId="15" applyNumberFormat="1" applyFont="1" applyAlignment="1">
      <alignment horizontal="center"/>
    </xf>
    <xf numFmtId="43" fontId="7" fillId="0" borderId="0" xfId="15" applyFont="1" applyFill="1" applyBorder="1" applyAlignment="1">
      <alignment/>
    </xf>
    <xf numFmtId="179" fontId="7" fillId="0" borderId="0" xfId="15" applyNumberFormat="1" applyFont="1" applyFill="1" applyAlignment="1">
      <alignment/>
    </xf>
    <xf numFmtId="179" fontId="7" fillId="0" borderId="0" xfId="15" applyNumberFormat="1" applyFont="1" applyBorder="1" applyAlignment="1">
      <alignment horizontal="center"/>
    </xf>
    <xf numFmtId="179" fontId="7" fillId="0" borderId="0" xfId="15" applyNumberFormat="1" applyFont="1" applyFill="1" applyBorder="1" applyAlignment="1">
      <alignment horizontal="center"/>
    </xf>
    <xf numFmtId="43" fontId="7" fillId="0" borderId="0" xfId="15" applyFont="1" applyAlignment="1">
      <alignment/>
    </xf>
    <xf numFmtId="43" fontId="7" fillId="0" borderId="0" xfId="15" applyFont="1" applyAlignment="1">
      <alignment horizontal="center"/>
    </xf>
    <xf numFmtId="43" fontId="7" fillId="0" borderId="0" xfId="15" applyFont="1" applyBorder="1" applyAlignment="1">
      <alignment/>
    </xf>
    <xf numFmtId="179" fontId="7" fillId="0" borderId="0" xfId="15" applyNumberFormat="1" applyFont="1" applyBorder="1" applyAlignment="1">
      <alignment/>
    </xf>
    <xf numFmtId="43" fontId="7" fillId="0" borderId="0" xfId="15" applyFont="1" applyBorder="1" applyAlignment="1">
      <alignment horizontal="center"/>
    </xf>
    <xf numFmtId="0" fontId="11" fillId="0" borderId="0" xfId="0" applyFont="1" applyAlignment="1">
      <alignment/>
    </xf>
    <xf numFmtId="0" fontId="3" fillId="0" borderId="0" xfId="24" applyFont="1" applyAlignment="1">
      <alignment vertical="top" wrapText="1"/>
      <protection/>
    </xf>
    <xf numFmtId="179" fontId="0" fillId="0" borderId="0" xfId="0" applyNumberFormat="1" applyAlignment="1">
      <alignment/>
    </xf>
    <xf numFmtId="179" fontId="3" fillId="0" borderId="0" xfId="15" applyNumberFormat="1" applyFont="1" applyAlignment="1">
      <alignment horizontal="center" wrapText="1"/>
    </xf>
    <xf numFmtId="179" fontId="3" fillId="0" borderId="0" xfId="15" applyNumberFormat="1" applyFont="1" applyAlignment="1" quotePrefix="1">
      <alignment horizontal="center"/>
    </xf>
    <xf numFmtId="179" fontId="3" fillId="0" borderId="4" xfId="15" applyNumberFormat="1" applyFont="1" applyBorder="1" applyAlignment="1" quotePrefix="1">
      <alignment horizontal="center"/>
    </xf>
    <xf numFmtId="179" fontId="3" fillId="0" borderId="5" xfId="15" applyNumberFormat="1" applyFont="1" applyBorder="1" applyAlignment="1" quotePrefix="1">
      <alignment horizontal="center"/>
    </xf>
    <xf numFmtId="179" fontId="3" fillId="0" borderId="5" xfId="15" applyNumberFormat="1" applyFont="1" applyBorder="1" applyAlignment="1">
      <alignment horizontal="center"/>
    </xf>
    <xf numFmtId="179" fontId="3" fillId="0" borderId="0" xfId="15" applyNumberFormat="1" applyFont="1" applyBorder="1" applyAlignment="1" quotePrefix="1">
      <alignment horizontal="center"/>
    </xf>
    <xf numFmtId="179" fontId="3" fillId="0" borderId="6" xfId="15" applyNumberFormat="1" applyFont="1" applyBorder="1" applyAlignment="1" quotePrefix="1">
      <alignment horizontal="center"/>
    </xf>
    <xf numFmtId="0" fontId="3" fillId="0" borderId="0" xfId="24" applyFont="1" applyAlignment="1">
      <alignment horizontal="left" vertical="top" wrapText="1"/>
      <protection/>
    </xf>
    <xf numFmtId="0" fontId="3" fillId="0" borderId="0" xfId="24" applyFont="1" applyAlignment="1">
      <alignment horizontal="center" vertical="top" wrapText="1"/>
      <protection/>
    </xf>
    <xf numFmtId="0" fontId="4" fillId="0" borderId="0" xfId="24" applyFont="1" applyAlignment="1">
      <alignment horizontal="left" vertical="top" wrapText="1"/>
      <protection/>
    </xf>
    <xf numFmtId="0" fontId="4" fillId="0" borderId="0" xfId="24" applyFont="1" applyAlignment="1">
      <alignment horizontal="center" vertical="top" wrapText="1"/>
      <protection/>
    </xf>
    <xf numFmtId="0" fontId="3" fillId="0" borderId="0" xfId="24" applyFont="1" applyAlignment="1">
      <alignment horizontal="left" vertical="center" wrapText="1"/>
      <protection/>
    </xf>
    <xf numFmtId="0" fontId="3" fillId="0" borderId="0" xfId="24" applyFont="1" applyAlignment="1">
      <alignment horizontal="center" vertical="center" wrapText="1"/>
      <protection/>
    </xf>
    <xf numFmtId="179" fontId="3" fillId="0" borderId="8" xfId="15" applyNumberFormat="1" applyFont="1" applyBorder="1" applyAlignment="1">
      <alignment horizontal="center"/>
    </xf>
    <xf numFmtId="179" fontId="3" fillId="0" borderId="1" xfId="15" applyNumberFormat="1" applyFont="1" applyBorder="1" applyAlignment="1">
      <alignment horizontal="right"/>
    </xf>
    <xf numFmtId="179" fontId="3" fillId="0" borderId="0" xfId="15" applyNumberFormat="1" applyFont="1" applyBorder="1" applyAlignment="1">
      <alignment horizontal="right"/>
    </xf>
    <xf numFmtId="37" fontId="7" fillId="0" borderId="0" xfId="15" applyNumberFormat="1" applyFont="1" applyFill="1" applyBorder="1" applyAlignment="1">
      <alignment/>
    </xf>
    <xf numFmtId="3" fontId="3" fillId="0" borderId="0" xfId="24" applyNumberFormat="1" applyFont="1" applyAlignment="1">
      <alignment horizontal="center" vertical="top" wrapText="1"/>
      <protection/>
    </xf>
    <xf numFmtId="3" fontId="3" fillId="0" borderId="0" xfId="24" applyNumberFormat="1" applyFont="1" applyAlignment="1">
      <alignment horizontal="center"/>
      <protection/>
    </xf>
    <xf numFmtId="3" fontId="3" fillId="0" borderId="8" xfId="24" applyNumberFormat="1" applyFont="1" applyBorder="1" applyAlignment="1">
      <alignment horizontal="center" vertical="top" wrapText="1"/>
      <protection/>
    </xf>
    <xf numFmtId="37" fontId="3" fillId="0" borderId="0" xfId="24" applyNumberFormat="1" applyFont="1" applyAlignment="1">
      <alignment horizontal="center" vertical="top" wrapText="1"/>
      <protection/>
    </xf>
    <xf numFmtId="37" fontId="3" fillId="0" borderId="8" xfId="24" applyNumberFormat="1" applyFont="1" applyBorder="1" applyAlignment="1">
      <alignment horizontal="center" vertical="top" wrapText="1"/>
      <protection/>
    </xf>
    <xf numFmtId="3" fontId="3" fillId="0" borderId="0" xfId="24" applyNumberFormat="1" applyFont="1" applyBorder="1" applyAlignment="1">
      <alignment horizontal="center" vertical="top" wrapText="1"/>
      <protection/>
    </xf>
    <xf numFmtId="3" fontId="3" fillId="0" borderId="0" xfId="24" applyNumberFormat="1" applyFont="1">
      <alignment/>
      <protection/>
    </xf>
    <xf numFmtId="0" fontId="3" fillId="0" borderId="0" xfId="24" applyFont="1" applyAlignment="1">
      <alignment horizontal="center"/>
      <protection/>
    </xf>
    <xf numFmtId="179" fontId="3" fillId="0" borderId="0" xfId="15" applyNumberFormat="1" applyFont="1" applyAlignment="1">
      <alignment horizontal="center" wrapText="1"/>
    </xf>
    <xf numFmtId="0" fontId="3" fillId="0" borderId="0" xfId="24" applyFont="1" applyAlignment="1">
      <alignment horizontal="left" vertical="top" wrapText="1"/>
      <protection/>
    </xf>
    <xf numFmtId="0" fontId="4" fillId="0" borderId="0" xfId="24" applyFont="1" applyAlignment="1">
      <alignment horizontal="left" vertical="top" wrapText="1"/>
      <protection/>
    </xf>
    <xf numFmtId="0" fontId="3" fillId="0" borderId="0" xfId="24" applyFont="1" applyAlignment="1">
      <alignment horizontal="left" vertical="center"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Financial Statm" xfId="23"/>
    <cellStyle name="Normal_GW 1Q2005 Qtrly Rp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65</xdr:row>
      <xdr:rowOff>47625</xdr:rowOff>
    </xdr:from>
    <xdr:ext cx="76200" cy="200025"/>
    <xdr:sp>
      <xdr:nvSpPr>
        <xdr:cNvPr id="1" name="TextBox 2"/>
        <xdr:cNvSpPr txBox="1">
          <a:spLocks noChangeArrowheads="1"/>
        </xdr:cNvSpPr>
      </xdr:nvSpPr>
      <xdr:spPr>
        <a:xfrm>
          <a:off x="3314700" y="10572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55</xdr:row>
      <xdr:rowOff>38100</xdr:rowOff>
    </xdr:from>
    <xdr:to>
      <xdr:col>8</xdr:col>
      <xdr:colOff>647700</xdr:colOff>
      <xdr:row>58</xdr:row>
      <xdr:rowOff>66675</xdr:rowOff>
    </xdr:to>
    <xdr:sp>
      <xdr:nvSpPr>
        <xdr:cNvPr id="2" name="TextBox 3"/>
        <xdr:cNvSpPr txBox="1">
          <a:spLocks noChangeArrowheads="1"/>
        </xdr:cNvSpPr>
      </xdr:nvSpPr>
      <xdr:spPr>
        <a:xfrm>
          <a:off x="0" y="8943975"/>
          <a:ext cx="6381750" cy="514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68</xdr:row>
      <xdr:rowOff>47625</xdr:rowOff>
    </xdr:from>
    <xdr:ext cx="76200" cy="200025"/>
    <xdr:sp>
      <xdr:nvSpPr>
        <xdr:cNvPr id="1" name="TextBox 2"/>
        <xdr:cNvSpPr txBox="1">
          <a:spLocks noChangeArrowheads="1"/>
        </xdr:cNvSpPr>
      </xdr:nvSpPr>
      <xdr:spPr>
        <a:xfrm>
          <a:off x="4705350" y="11096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57</xdr:row>
      <xdr:rowOff>47625</xdr:rowOff>
    </xdr:from>
    <xdr:to>
      <xdr:col>5</xdr:col>
      <xdr:colOff>19050</xdr:colOff>
      <xdr:row>59</xdr:row>
      <xdr:rowOff>95250</xdr:rowOff>
    </xdr:to>
    <xdr:sp>
      <xdr:nvSpPr>
        <xdr:cNvPr id="2" name="TextBox 3"/>
        <xdr:cNvSpPr txBox="1">
          <a:spLocks noChangeArrowheads="1"/>
        </xdr:cNvSpPr>
      </xdr:nvSpPr>
      <xdr:spPr>
        <a:xfrm>
          <a:off x="0" y="9315450"/>
          <a:ext cx="6162675" cy="3714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57150</xdr:rowOff>
    </xdr:from>
    <xdr:to>
      <xdr:col>8</xdr:col>
      <xdr:colOff>0</xdr:colOff>
      <xdr:row>40</xdr:row>
      <xdr:rowOff>152400</xdr:rowOff>
    </xdr:to>
    <xdr:sp>
      <xdr:nvSpPr>
        <xdr:cNvPr id="1" name="TextBox 1"/>
        <xdr:cNvSpPr txBox="1">
          <a:spLocks noChangeArrowheads="1"/>
        </xdr:cNvSpPr>
      </xdr:nvSpPr>
      <xdr:spPr>
        <a:xfrm>
          <a:off x="9525" y="6267450"/>
          <a:ext cx="69342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42</xdr:row>
      <xdr:rowOff>47625</xdr:rowOff>
    </xdr:from>
    <xdr:ext cx="76200" cy="200025"/>
    <xdr:sp>
      <xdr:nvSpPr>
        <xdr:cNvPr id="1" name="TextBox 2"/>
        <xdr:cNvSpPr txBox="1">
          <a:spLocks noChangeArrowheads="1"/>
        </xdr:cNvSpPr>
      </xdr:nvSpPr>
      <xdr:spPr>
        <a:xfrm>
          <a:off x="3028950" y="6886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34</xdr:row>
      <xdr:rowOff>76200</xdr:rowOff>
    </xdr:from>
    <xdr:to>
      <xdr:col>4</xdr:col>
      <xdr:colOff>838200</xdr:colOff>
      <xdr:row>38</xdr:row>
      <xdr:rowOff>28575</xdr:rowOff>
    </xdr:to>
    <xdr:sp>
      <xdr:nvSpPr>
        <xdr:cNvPr id="2" name="TextBox 3"/>
        <xdr:cNvSpPr txBox="1">
          <a:spLocks noChangeArrowheads="1"/>
        </xdr:cNvSpPr>
      </xdr:nvSpPr>
      <xdr:spPr>
        <a:xfrm>
          <a:off x="9525" y="5619750"/>
          <a:ext cx="494347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66675</xdr:rowOff>
    </xdr:from>
    <xdr:to>
      <xdr:col>8</xdr:col>
      <xdr:colOff>419100</xdr:colOff>
      <xdr:row>26</xdr:row>
      <xdr:rowOff>66675</xdr:rowOff>
    </xdr:to>
    <xdr:sp>
      <xdr:nvSpPr>
        <xdr:cNvPr id="1" name="Text 18"/>
        <xdr:cNvSpPr txBox="1">
          <a:spLocks noChangeArrowheads="1"/>
        </xdr:cNvSpPr>
      </xdr:nvSpPr>
      <xdr:spPr>
        <a:xfrm>
          <a:off x="314325" y="3952875"/>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reports on the financial statements for the financial year ended 31 January 2005 were not qualified.</a:t>
          </a:r>
        </a:p>
      </xdr:txBody>
    </xdr:sp>
    <xdr:clientData/>
  </xdr:twoCellAnchor>
  <xdr:twoCellAnchor>
    <xdr:from>
      <xdr:col>1</xdr:col>
      <xdr:colOff>9525</xdr:colOff>
      <xdr:row>56</xdr:row>
      <xdr:rowOff>9525</xdr:rowOff>
    </xdr:from>
    <xdr:to>
      <xdr:col>8</xdr:col>
      <xdr:colOff>409575</xdr:colOff>
      <xdr:row>58</xdr:row>
      <xdr:rowOff>142875</xdr:rowOff>
    </xdr:to>
    <xdr:sp>
      <xdr:nvSpPr>
        <xdr:cNvPr id="2" name="Text 18"/>
        <xdr:cNvSpPr txBox="1">
          <a:spLocks noChangeArrowheads="1"/>
        </xdr:cNvSpPr>
      </xdr:nvSpPr>
      <xdr:spPr>
        <a:xfrm>
          <a:off x="314325" y="9077325"/>
          <a:ext cx="58769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carry out any valuation on the property, plant and equipment since the listing of the Company on 16 August 2004.</a:t>
          </a:r>
        </a:p>
      </xdr:txBody>
    </xdr:sp>
    <xdr:clientData/>
  </xdr:twoCellAnchor>
  <xdr:twoCellAnchor>
    <xdr:from>
      <xdr:col>1</xdr:col>
      <xdr:colOff>9525</xdr:colOff>
      <xdr:row>75</xdr:row>
      <xdr:rowOff>0</xdr:rowOff>
    </xdr:from>
    <xdr:to>
      <xdr:col>8</xdr:col>
      <xdr:colOff>419100</xdr:colOff>
      <xdr:row>75</xdr:row>
      <xdr:rowOff>0</xdr:rowOff>
    </xdr:to>
    <xdr:sp>
      <xdr:nvSpPr>
        <xdr:cNvPr id="3" name="Text 18"/>
        <xdr:cNvSpPr txBox="1">
          <a:spLocks noChangeArrowheads="1"/>
        </xdr:cNvSpPr>
      </xdr:nvSpPr>
      <xdr:spPr>
        <a:xfrm>
          <a:off x="314325" y="12144375"/>
          <a:ext cx="5886450" cy="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71</xdr:row>
      <xdr:rowOff>9525</xdr:rowOff>
    </xdr:from>
    <xdr:to>
      <xdr:col>8</xdr:col>
      <xdr:colOff>457200</xdr:colOff>
      <xdr:row>74</xdr:row>
      <xdr:rowOff>133350</xdr:rowOff>
    </xdr:to>
    <xdr:sp>
      <xdr:nvSpPr>
        <xdr:cNvPr id="4" name="Text 18"/>
        <xdr:cNvSpPr txBox="1">
          <a:spLocks noChangeArrowheads="1"/>
        </xdr:cNvSpPr>
      </xdr:nvSpPr>
      <xdr:spPr>
        <a:xfrm>
          <a:off x="314325" y="11506200"/>
          <a:ext cx="5924550" cy="609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3 May 2005, LNC Tech Co Ltd issued additional shares to a third party and consequently the shareholding of Comintel Sdn Bhd in LNC Tech Co Ltd is reduced from 60% to 40%. Other than the aforementioned, there was no changes in the composition of the Group during the quarter under review.
</a:t>
          </a:r>
        </a:p>
      </xdr:txBody>
    </xdr:sp>
    <xdr:clientData/>
  </xdr:twoCellAnchor>
  <xdr:twoCellAnchor>
    <xdr:from>
      <xdr:col>1</xdr:col>
      <xdr:colOff>9525</xdr:colOff>
      <xdr:row>78</xdr:row>
      <xdr:rowOff>9525</xdr:rowOff>
    </xdr:from>
    <xdr:to>
      <xdr:col>8</xdr:col>
      <xdr:colOff>485775</xdr:colOff>
      <xdr:row>80</xdr:row>
      <xdr:rowOff>76200</xdr:rowOff>
    </xdr:to>
    <xdr:sp>
      <xdr:nvSpPr>
        <xdr:cNvPr id="5" name="Text 18"/>
        <xdr:cNvSpPr txBox="1">
          <a:spLocks noChangeArrowheads="1"/>
        </xdr:cNvSpPr>
      </xdr:nvSpPr>
      <xdr:spPr>
        <a:xfrm>
          <a:off x="314325" y="12639675"/>
          <a:ext cx="5953125" cy="390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31 July 2005, total bank guarantee outstanding relating to performance and tenders amounted to RM7.345 million.</a:t>
          </a:r>
        </a:p>
      </xdr:txBody>
    </xdr:sp>
    <xdr:clientData/>
  </xdr:twoCellAnchor>
  <xdr:twoCellAnchor>
    <xdr:from>
      <xdr:col>1</xdr:col>
      <xdr:colOff>9525</xdr:colOff>
      <xdr:row>118</xdr:row>
      <xdr:rowOff>152400</xdr:rowOff>
    </xdr:from>
    <xdr:to>
      <xdr:col>8</xdr:col>
      <xdr:colOff>485775</xdr:colOff>
      <xdr:row>126</xdr:row>
      <xdr:rowOff>66675</xdr:rowOff>
    </xdr:to>
    <xdr:sp>
      <xdr:nvSpPr>
        <xdr:cNvPr id="6" name="Text 18"/>
        <xdr:cNvSpPr txBox="1">
          <a:spLocks noChangeArrowheads="1"/>
        </xdr:cNvSpPr>
      </xdr:nvSpPr>
      <xdr:spPr>
        <a:xfrm>
          <a:off x="314325" y="19535775"/>
          <a:ext cx="5953125" cy="12096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quarter under review, the Group recorded a revenue of RM65.764 million and profit before taxation of RM1.236 million as compared to a revenue of RM94.838 million and profit before taxation of RM5.297 million for the corresponding quarter in the preceding year (on a proforma basis). The lower revenue in the quarter under review is mainly due to a relatively lower level of sales of its products, more discounts were given to the customers and also more competitive products packages being offered to the customers. Included in the profit for the current quarter/year is a gain on deemed disposal amounting to RM 5.168 million derived from the dilution of investment in LNC Tech Co Ltd (refer to note 9 above).</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129</xdr:row>
      <xdr:rowOff>38100</xdr:rowOff>
    </xdr:from>
    <xdr:to>
      <xdr:col>8</xdr:col>
      <xdr:colOff>476250</xdr:colOff>
      <xdr:row>133</xdr:row>
      <xdr:rowOff>19050</xdr:rowOff>
    </xdr:to>
    <xdr:sp>
      <xdr:nvSpPr>
        <xdr:cNvPr id="7" name="Text 18"/>
        <xdr:cNvSpPr txBox="1">
          <a:spLocks noChangeArrowheads="1"/>
        </xdr:cNvSpPr>
      </xdr:nvSpPr>
      <xdr:spPr>
        <a:xfrm>
          <a:off x="323850" y="21202650"/>
          <a:ext cx="5934075" cy="628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revenue has decreased by approximately 30.7% to RM65.764 million as compared to a revenue of RM94.838 million for the correspondence quarter in the preceding year (on a proforma basis). The Group recorded a profit before taxation of RM1.236 million in the current quarter mainly due to a gain on dilution on investment in LNC Tech Co Ltd (refer to note 9 above).
</a:t>
          </a:r>
        </a:p>
      </xdr:txBody>
    </xdr:sp>
    <xdr:clientData/>
  </xdr:twoCellAnchor>
  <xdr:twoCellAnchor>
    <xdr:from>
      <xdr:col>1</xdr:col>
      <xdr:colOff>9525</xdr:colOff>
      <xdr:row>139</xdr:row>
      <xdr:rowOff>9525</xdr:rowOff>
    </xdr:from>
    <xdr:to>
      <xdr:col>8</xdr:col>
      <xdr:colOff>476250</xdr:colOff>
      <xdr:row>140</xdr:row>
      <xdr:rowOff>152400</xdr:rowOff>
    </xdr:to>
    <xdr:sp>
      <xdr:nvSpPr>
        <xdr:cNvPr id="8" name="Text 18"/>
        <xdr:cNvSpPr txBox="1">
          <a:spLocks noChangeArrowheads="1"/>
        </xdr:cNvSpPr>
      </xdr:nvSpPr>
      <xdr:spPr>
        <a:xfrm>
          <a:off x="314325" y="22793325"/>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any unforeseen circumstances, the Group’s performance for the forseeable future is expected to be good.</a:t>
          </a:r>
        </a:p>
      </xdr:txBody>
    </xdr:sp>
    <xdr:clientData/>
  </xdr:twoCellAnchor>
  <xdr:twoCellAnchor>
    <xdr:from>
      <xdr:col>1</xdr:col>
      <xdr:colOff>9525</xdr:colOff>
      <xdr:row>54</xdr:row>
      <xdr:rowOff>0</xdr:rowOff>
    </xdr:from>
    <xdr:to>
      <xdr:col>8</xdr:col>
      <xdr:colOff>409575</xdr:colOff>
      <xdr:row>54</xdr:row>
      <xdr:rowOff>0</xdr:rowOff>
    </xdr:to>
    <xdr:sp>
      <xdr:nvSpPr>
        <xdr:cNvPr id="9" name="Text 18"/>
        <xdr:cNvSpPr txBox="1">
          <a:spLocks noChangeArrowheads="1"/>
        </xdr:cNvSpPr>
      </xdr:nvSpPr>
      <xdr:spPr>
        <a:xfrm>
          <a:off x="314325" y="8743950"/>
          <a:ext cx="5876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147</xdr:row>
      <xdr:rowOff>0</xdr:rowOff>
    </xdr:from>
    <xdr:to>
      <xdr:col>8</xdr:col>
      <xdr:colOff>523875</xdr:colOff>
      <xdr:row>147</xdr:row>
      <xdr:rowOff>0</xdr:rowOff>
    </xdr:to>
    <xdr:sp>
      <xdr:nvSpPr>
        <xdr:cNvPr id="10" name="Text 18"/>
        <xdr:cNvSpPr txBox="1">
          <a:spLocks noChangeArrowheads="1"/>
        </xdr:cNvSpPr>
      </xdr:nvSpPr>
      <xdr:spPr>
        <a:xfrm>
          <a:off x="314325" y="24079200"/>
          <a:ext cx="5991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163</xdr:row>
      <xdr:rowOff>9525</xdr:rowOff>
    </xdr:from>
    <xdr:to>
      <xdr:col>8</xdr:col>
      <xdr:colOff>371475</xdr:colOff>
      <xdr:row>165</xdr:row>
      <xdr:rowOff>57150</xdr:rowOff>
    </xdr:to>
    <xdr:sp>
      <xdr:nvSpPr>
        <xdr:cNvPr id="11" name="Text 18"/>
        <xdr:cNvSpPr txBox="1">
          <a:spLocks noChangeArrowheads="1"/>
        </xdr:cNvSpPr>
      </xdr:nvSpPr>
      <xdr:spPr>
        <a:xfrm>
          <a:off x="314325" y="26536650"/>
          <a:ext cx="5838825" cy="3714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169</xdr:row>
      <xdr:rowOff>9525</xdr:rowOff>
    </xdr:from>
    <xdr:to>
      <xdr:col>8</xdr:col>
      <xdr:colOff>438150</xdr:colOff>
      <xdr:row>173</xdr:row>
      <xdr:rowOff>0</xdr:rowOff>
    </xdr:to>
    <xdr:sp>
      <xdr:nvSpPr>
        <xdr:cNvPr id="12" name="Text 18"/>
        <xdr:cNvSpPr txBox="1">
          <a:spLocks noChangeArrowheads="1"/>
        </xdr:cNvSpPr>
      </xdr:nvSpPr>
      <xdr:spPr>
        <a:xfrm>
          <a:off x="314325" y="27508200"/>
          <a:ext cx="59055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179</xdr:row>
      <xdr:rowOff>0</xdr:rowOff>
    </xdr:from>
    <xdr:to>
      <xdr:col>8</xdr:col>
      <xdr:colOff>485775</xdr:colOff>
      <xdr:row>179</xdr:row>
      <xdr:rowOff>0</xdr:rowOff>
    </xdr:to>
    <xdr:sp>
      <xdr:nvSpPr>
        <xdr:cNvPr id="13" name="Text 18"/>
        <xdr:cNvSpPr txBox="1">
          <a:spLocks noChangeArrowheads="1"/>
        </xdr:cNvSpPr>
      </xdr:nvSpPr>
      <xdr:spPr>
        <a:xfrm>
          <a:off x="314325" y="29117925"/>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196</xdr:row>
      <xdr:rowOff>9525</xdr:rowOff>
    </xdr:from>
    <xdr:to>
      <xdr:col>8</xdr:col>
      <xdr:colOff>333375</xdr:colOff>
      <xdr:row>197</xdr:row>
      <xdr:rowOff>85725</xdr:rowOff>
    </xdr:to>
    <xdr:sp>
      <xdr:nvSpPr>
        <xdr:cNvPr id="14" name="Text 18"/>
        <xdr:cNvSpPr txBox="1">
          <a:spLocks noChangeArrowheads="1"/>
        </xdr:cNvSpPr>
      </xdr:nvSpPr>
      <xdr:spPr>
        <a:xfrm>
          <a:off x="314325" y="31899225"/>
          <a:ext cx="5800725" cy="2381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9525</xdr:colOff>
      <xdr:row>201</xdr:row>
      <xdr:rowOff>9525</xdr:rowOff>
    </xdr:from>
    <xdr:to>
      <xdr:col>8</xdr:col>
      <xdr:colOff>447675</xdr:colOff>
      <xdr:row>202</xdr:row>
      <xdr:rowOff>123825</xdr:rowOff>
    </xdr:to>
    <xdr:sp>
      <xdr:nvSpPr>
        <xdr:cNvPr id="15" name="Text 18"/>
        <xdr:cNvSpPr txBox="1">
          <a:spLocks noChangeArrowheads="1"/>
        </xdr:cNvSpPr>
      </xdr:nvSpPr>
      <xdr:spPr>
        <a:xfrm>
          <a:off x="314325" y="32708850"/>
          <a:ext cx="5915025"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is no material litigation for the period under review.</a:t>
          </a:r>
        </a:p>
      </xdr:txBody>
    </xdr:sp>
    <xdr:clientData/>
  </xdr:twoCellAnchor>
  <xdr:twoCellAnchor>
    <xdr:from>
      <xdr:col>1</xdr:col>
      <xdr:colOff>9525</xdr:colOff>
      <xdr:row>9</xdr:row>
      <xdr:rowOff>0</xdr:rowOff>
    </xdr:from>
    <xdr:to>
      <xdr:col>8</xdr:col>
      <xdr:colOff>428625</xdr:colOff>
      <xdr:row>20</xdr:row>
      <xdr:rowOff>114300</xdr:rowOff>
    </xdr:to>
    <xdr:sp>
      <xdr:nvSpPr>
        <xdr:cNvPr id="16" name="TextBox 16"/>
        <xdr:cNvSpPr txBox="1">
          <a:spLocks noChangeArrowheads="1"/>
        </xdr:cNvSpPr>
      </xdr:nvSpPr>
      <xdr:spPr>
        <a:xfrm>
          <a:off x="314325" y="1457325"/>
          <a:ext cx="5895975" cy="1895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are unaudited and have been prepared in compliance with FRS 134, Interim Financial Reporting and Chapter 9 Part K of the Listing Requirements of Bursa Malaysia Securities Berhad ("Bursa Malaysia"). 
The interim financial statements should be read in conjunction with the audited financial statements for the year ended 31 January 2005. The explanatory notes attached to the interim financial statements provide an explanation of events and transactions that are significant to the understanding of the changes in the financial position and performance of the Group.
The accounting principles and bases used are consistent with those previously adopted in the preparation of the audited financial statements of Comintel Corporation Bhd (Comcorp).</a:t>
          </a:r>
        </a:p>
      </xdr:txBody>
    </xdr:sp>
    <xdr:clientData/>
  </xdr:twoCellAnchor>
  <xdr:twoCellAnchor>
    <xdr:from>
      <xdr:col>1</xdr:col>
      <xdr:colOff>0</xdr:colOff>
      <xdr:row>50</xdr:row>
      <xdr:rowOff>28575</xdr:rowOff>
    </xdr:from>
    <xdr:to>
      <xdr:col>8</xdr:col>
      <xdr:colOff>495300</xdr:colOff>
      <xdr:row>53</xdr:row>
      <xdr:rowOff>0</xdr:rowOff>
    </xdr:to>
    <xdr:sp>
      <xdr:nvSpPr>
        <xdr:cNvPr id="17" name="TextBox 17"/>
        <xdr:cNvSpPr txBox="1">
          <a:spLocks noChangeArrowheads="1"/>
        </xdr:cNvSpPr>
      </xdr:nvSpPr>
      <xdr:spPr>
        <a:xfrm>
          <a:off x="304800" y="8124825"/>
          <a:ext cx="5972175" cy="45720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quarter under review.</a:t>
          </a:r>
        </a:p>
      </xdr:txBody>
    </xdr:sp>
    <xdr:clientData/>
  </xdr:twoCellAnchor>
  <xdr:twoCellAnchor>
    <xdr:from>
      <xdr:col>0</xdr:col>
      <xdr:colOff>276225</xdr:colOff>
      <xdr:row>241</xdr:row>
      <xdr:rowOff>0</xdr:rowOff>
    </xdr:from>
    <xdr:to>
      <xdr:col>8</xdr:col>
      <xdr:colOff>247650</xdr:colOff>
      <xdr:row>241</xdr:row>
      <xdr:rowOff>0</xdr:rowOff>
    </xdr:to>
    <xdr:sp>
      <xdr:nvSpPr>
        <xdr:cNvPr id="18" name="TextBox 18"/>
        <xdr:cNvSpPr txBox="1">
          <a:spLocks noChangeArrowheads="1"/>
        </xdr:cNvSpPr>
      </xdr:nvSpPr>
      <xdr:spPr>
        <a:xfrm>
          <a:off x="276225" y="3921442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75</xdr:row>
      <xdr:rowOff>0</xdr:rowOff>
    </xdr:from>
    <xdr:to>
      <xdr:col>8</xdr:col>
      <xdr:colOff>514350</xdr:colOff>
      <xdr:row>75</xdr:row>
      <xdr:rowOff>0</xdr:rowOff>
    </xdr:to>
    <xdr:sp>
      <xdr:nvSpPr>
        <xdr:cNvPr id="19" name="TextBox 19"/>
        <xdr:cNvSpPr txBox="1">
          <a:spLocks noChangeArrowheads="1"/>
        </xdr:cNvSpPr>
      </xdr:nvSpPr>
      <xdr:spPr>
        <a:xfrm>
          <a:off x="323850" y="12144375"/>
          <a:ext cx="5972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75</xdr:row>
      <xdr:rowOff>0</xdr:rowOff>
    </xdr:from>
    <xdr:to>
      <xdr:col>8</xdr:col>
      <xdr:colOff>447675</xdr:colOff>
      <xdr:row>75</xdr:row>
      <xdr:rowOff>0</xdr:rowOff>
    </xdr:to>
    <xdr:sp>
      <xdr:nvSpPr>
        <xdr:cNvPr id="20" name="TextBox 20"/>
        <xdr:cNvSpPr txBox="1">
          <a:spLocks noChangeArrowheads="1"/>
        </xdr:cNvSpPr>
      </xdr:nvSpPr>
      <xdr:spPr>
        <a:xfrm>
          <a:off x="304800" y="12144375"/>
          <a:ext cx="5924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255</xdr:row>
      <xdr:rowOff>0</xdr:rowOff>
    </xdr:from>
    <xdr:to>
      <xdr:col>8</xdr:col>
      <xdr:colOff>247650</xdr:colOff>
      <xdr:row>261</xdr:row>
      <xdr:rowOff>104775</xdr:rowOff>
    </xdr:to>
    <xdr:sp>
      <xdr:nvSpPr>
        <xdr:cNvPr id="21" name="TextBox 21"/>
        <xdr:cNvSpPr txBox="1">
          <a:spLocks noChangeArrowheads="1"/>
        </xdr:cNvSpPr>
      </xdr:nvSpPr>
      <xdr:spPr>
        <a:xfrm>
          <a:off x="276225" y="41500425"/>
          <a:ext cx="5753100" cy="1076325"/>
        </a:xfrm>
        <a:prstGeom prst="rect">
          <a:avLst/>
        </a:prstGeom>
        <a:solidFill>
          <a:srgbClr val="FFFFFF"/>
        </a:solidFill>
        <a:ln w="9525" cmpd="sng">
          <a:noFill/>
        </a:ln>
      </xdr:spPr>
      <xdr:txBody>
        <a:bodyPr vertOverflow="clip" wrap="square"/>
        <a:p>
          <a:pPr algn="l">
            <a:defRPr/>
          </a:pPr>
          <a:r>
            <a:rPr lang="en-US" cap="none" sz="1000" b="0" i="0" u="none" baseline="0"/>
            <a:t>By order of the Board
COMINTEL CORPORATION BHD (Company no. : 630068-T) 
Loh Hock Chiang                                                                                                         
Company Secretary MIA 11139                                                                                   
Chong Fui Nyee                                                                                                            Shah Alam
Company Secretary MAICSA 0861032                                                                      30 September 2005</a:t>
          </a:r>
        </a:p>
      </xdr:txBody>
    </xdr:sp>
    <xdr:clientData/>
  </xdr:twoCellAnchor>
  <xdr:twoCellAnchor>
    <xdr:from>
      <xdr:col>1</xdr:col>
      <xdr:colOff>9525</xdr:colOff>
      <xdr:row>179</xdr:row>
      <xdr:rowOff>0</xdr:rowOff>
    </xdr:from>
    <xdr:to>
      <xdr:col>8</xdr:col>
      <xdr:colOff>485775</xdr:colOff>
      <xdr:row>179</xdr:row>
      <xdr:rowOff>0</xdr:rowOff>
    </xdr:to>
    <xdr:sp>
      <xdr:nvSpPr>
        <xdr:cNvPr id="22" name="Text 18"/>
        <xdr:cNvSpPr txBox="1">
          <a:spLocks noChangeArrowheads="1"/>
        </xdr:cNvSpPr>
      </xdr:nvSpPr>
      <xdr:spPr>
        <a:xfrm>
          <a:off x="314325" y="29117925"/>
          <a:ext cx="5953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198</xdr:row>
      <xdr:rowOff>0</xdr:rowOff>
    </xdr:from>
    <xdr:to>
      <xdr:col>8</xdr:col>
      <xdr:colOff>333375</xdr:colOff>
      <xdr:row>198</xdr:row>
      <xdr:rowOff>0</xdr:rowOff>
    </xdr:to>
    <xdr:sp>
      <xdr:nvSpPr>
        <xdr:cNvPr id="23" name="Text 18"/>
        <xdr:cNvSpPr txBox="1">
          <a:spLocks noChangeArrowheads="1"/>
        </xdr:cNvSpPr>
      </xdr:nvSpPr>
      <xdr:spPr>
        <a:xfrm>
          <a:off x="314325" y="3221355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30</xdr:row>
      <xdr:rowOff>0</xdr:rowOff>
    </xdr:from>
    <xdr:to>
      <xdr:col>8</xdr:col>
      <xdr:colOff>419100</xdr:colOff>
      <xdr:row>30</xdr:row>
      <xdr:rowOff>0</xdr:rowOff>
    </xdr:to>
    <xdr:sp>
      <xdr:nvSpPr>
        <xdr:cNvPr id="24" name="Text 18"/>
        <xdr:cNvSpPr txBox="1">
          <a:spLocks noChangeArrowheads="1"/>
        </xdr:cNvSpPr>
      </xdr:nvSpPr>
      <xdr:spPr>
        <a:xfrm>
          <a:off x="314325" y="4857750"/>
          <a:ext cx="5886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246</xdr:row>
      <xdr:rowOff>0</xdr:rowOff>
    </xdr:from>
    <xdr:to>
      <xdr:col>8</xdr:col>
      <xdr:colOff>247650</xdr:colOff>
      <xdr:row>246</xdr:row>
      <xdr:rowOff>0</xdr:rowOff>
    </xdr:to>
    <xdr:sp>
      <xdr:nvSpPr>
        <xdr:cNvPr id="25" name="TextBox 25"/>
        <xdr:cNvSpPr txBox="1">
          <a:spLocks noChangeArrowheads="1"/>
        </xdr:cNvSpPr>
      </xdr:nvSpPr>
      <xdr:spPr>
        <a:xfrm>
          <a:off x="276225" y="40043100"/>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9525</xdr:colOff>
      <xdr:row>30</xdr:row>
      <xdr:rowOff>9525</xdr:rowOff>
    </xdr:from>
    <xdr:to>
      <xdr:col>8</xdr:col>
      <xdr:colOff>419100</xdr:colOff>
      <xdr:row>34</xdr:row>
      <xdr:rowOff>123825</xdr:rowOff>
    </xdr:to>
    <xdr:sp>
      <xdr:nvSpPr>
        <xdr:cNvPr id="26" name="Text 18"/>
        <xdr:cNvSpPr txBox="1">
          <a:spLocks noChangeArrowheads="1"/>
        </xdr:cNvSpPr>
      </xdr:nvSpPr>
      <xdr:spPr>
        <a:xfrm>
          <a:off x="314325" y="4867275"/>
          <a:ext cx="5886450" cy="7620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Although a significant portion of the Group's revenue is derived from the manufacturing of electronic components, because of its wide ranging manufacturing capabilities and its focus on commercial and industrial electronic sector, the Group's operations have not been materially affected by seasonal changes in the demand of the electronic industry.</a:t>
          </a:r>
        </a:p>
      </xdr:txBody>
    </xdr:sp>
    <xdr:clientData/>
  </xdr:twoCellAnchor>
  <xdr:twoCellAnchor>
    <xdr:from>
      <xdr:col>1</xdr:col>
      <xdr:colOff>19050</xdr:colOff>
      <xdr:row>208</xdr:row>
      <xdr:rowOff>38100</xdr:rowOff>
    </xdr:from>
    <xdr:to>
      <xdr:col>8</xdr:col>
      <xdr:colOff>533400</xdr:colOff>
      <xdr:row>215</xdr:row>
      <xdr:rowOff>38100</xdr:rowOff>
    </xdr:to>
    <xdr:sp>
      <xdr:nvSpPr>
        <xdr:cNvPr id="27" name="TextBox 28"/>
        <xdr:cNvSpPr txBox="1">
          <a:spLocks noChangeArrowheads="1"/>
        </xdr:cNvSpPr>
      </xdr:nvSpPr>
      <xdr:spPr>
        <a:xfrm>
          <a:off x="323850" y="33870900"/>
          <a:ext cx="5991225" cy="1133475"/>
        </a:xfrm>
        <a:prstGeom prst="rect">
          <a:avLst/>
        </a:prstGeom>
        <a:solidFill>
          <a:srgbClr val="FFFFFF"/>
        </a:solidFill>
        <a:ln w="9525" cmpd="sng">
          <a:noFill/>
        </a:ln>
      </xdr:spPr>
      <xdr:txBody>
        <a:bodyPr vertOverflow="clip" wrap="square"/>
        <a:p>
          <a:pPr algn="l">
            <a:defRPr/>
          </a:pPr>
          <a:r>
            <a:rPr lang="en-US" cap="none" sz="1000" b="0" i="0" u="none" baseline="0"/>
            <a:t>Further to the letter from Majlis Perbandaran Subang Jaya (MPSJ) dated 1 June 2005, indicating that all the necessary planning requirement have been fulfilled by Comintel Sdn Bhd and that it has no objection to Comintel Sdn Bhd applying for the CF, Comintel Sdn Bhd has on 24 June 2005 submitted to MPSJ's Building Department for CF inspection. On 24 August and 2 September of the same year, Comintel Sdn Bhd also submitted some amendment on the building plan to the Building Department of MPSJ for their checking and approval. Currently Comintel Sdn Bhd is awaiting the approval by MPSJ on the amended building plan. </a:t>
          </a:r>
        </a:p>
      </xdr:txBody>
    </xdr:sp>
    <xdr:clientData/>
  </xdr:twoCellAnchor>
  <xdr:twoCellAnchor>
    <xdr:from>
      <xdr:col>0</xdr:col>
      <xdr:colOff>295275</xdr:colOff>
      <xdr:row>44</xdr:row>
      <xdr:rowOff>28575</xdr:rowOff>
    </xdr:from>
    <xdr:to>
      <xdr:col>8</xdr:col>
      <xdr:colOff>657225</xdr:colOff>
      <xdr:row>46</xdr:row>
      <xdr:rowOff>85725</xdr:rowOff>
    </xdr:to>
    <xdr:sp>
      <xdr:nvSpPr>
        <xdr:cNvPr id="28" name="TextBox 30"/>
        <xdr:cNvSpPr txBox="1">
          <a:spLocks noChangeArrowheads="1"/>
        </xdr:cNvSpPr>
      </xdr:nvSpPr>
      <xdr:spPr>
        <a:xfrm>
          <a:off x="295275" y="7153275"/>
          <a:ext cx="6143625" cy="3810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estimates of amounts reported that have a material effect in the current financial quarter.</a:t>
          </a:r>
        </a:p>
      </xdr:txBody>
    </xdr:sp>
    <xdr:clientData/>
  </xdr:twoCellAnchor>
  <xdr:twoCellAnchor>
    <xdr:from>
      <xdr:col>1</xdr:col>
      <xdr:colOff>9525</xdr:colOff>
      <xdr:row>62</xdr:row>
      <xdr:rowOff>9525</xdr:rowOff>
    </xdr:from>
    <xdr:to>
      <xdr:col>8</xdr:col>
      <xdr:colOff>409575</xdr:colOff>
      <xdr:row>64</xdr:row>
      <xdr:rowOff>142875</xdr:rowOff>
    </xdr:to>
    <xdr:sp>
      <xdr:nvSpPr>
        <xdr:cNvPr id="29" name="Text 18"/>
        <xdr:cNvSpPr txBox="1">
          <a:spLocks noChangeArrowheads="1"/>
        </xdr:cNvSpPr>
      </xdr:nvSpPr>
      <xdr:spPr>
        <a:xfrm>
          <a:off x="314325" y="10048875"/>
          <a:ext cx="58769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events subsequent to the end of the quarter under review that have not been reflected in the financial statements for the quarter under review.</a:t>
          </a:r>
        </a:p>
      </xdr:txBody>
    </xdr:sp>
    <xdr:clientData/>
  </xdr:twoCellAnchor>
  <xdr:twoCellAnchor>
    <xdr:from>
      <xdr:col>1</xdr:col>
      <xdr:colOff>9525</xdr:colOff>
      <xdr:row>219</xdr:row>
      <xdr:rowOff>9525</xdr:rowOff>
    </xdr:from>
    <xdr:to>
      <xdr:col>8</xdr:col>
      <xdr:colOff>447675</xdr:colOff>
      <xdr:row>222</xdr:row>
      <xdr:rowOff>0</xdr:rowOff>
    </xdr:to>
    <xdr:sp>
      <xdr:nvSpPr>
        <xdr:cNvPr id="30" name="Text 18"/>
        <xdr:cNvSpPr txBox="1">
          <a:spLocks noChangeArrowheads="1"/>
        </xdr:cNvSpPr>
      </xdr:nvSpPr>
      <xdr:spPr>
        <a:xfrm>
          <a:off x="314325" y="35623500"/>
          <a:ext cx="59150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 the Annual General Meeting held on 21 July 2005, the shareholders had approved the payment of a first and final dividend of 2.5 sen per share less tax of 28% amounting to RM2.52 million. The payment date falls on 10 October 2005.</a:t>
          </a:r>
        </a:p>
      </xdr:txBody>
    </xdr:sp>
    <xdr:clientData/>
  </xdr:twoCellAnchor>
  <xdr:oneCellAnchor>
    <xdr:from>
      <xdr:col>2</xdr:col>
      <xdr:colOff>257175</xdr:colOff>
      <xdr:row>137</xdr:row>
      <xdr:rowOff>0</xdr:rowOff>
    </xdr:from>
    <xdr:ext cx="76200" cy="200025"/>
    <xdr:sp>
      <xdr:nvSpPr>
        <xdr:cNvPr id="31" name="TextBox 33"/>
        <xdr:cNvSpPr txBox="1">
          <a:spLocks noChangeArrowheads="1"/>
        </xdr:cNvSpPr>
      </xdr:nvSpPr>
      <xdr:spPr>
        <a:xfrm>
          <a:off x="1333500" y="22459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144</xdr:row>
      <xdr:rowOff>9525</xdr:rowOff>
    </xdr:from>
    <xdr:to>
      <xdr:col>8</xdr:col>
      <xdr:colOff>476250</xdr:colOff>
      <xdr:row>145</xdr:row>
      <xdr:rowOff>152400</xdr:rowOff>
    </xdr:to>
    <xdr:sp>
      <xdr:nvSpPr>
        <xdr:cNvPr id="32" name="Text 18"/>
        <xdr:cNvSpPr txBox="1">
          <a:spLocks noChangeArrowheads="1"/>
        </xdr:cNvSpPr>
      </xdr:nvSpPr>
      <xdr:spPr>
        <a:xfrm>
          <a:off x="314325" y="23602950"/>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provide any profit forecast in any public document for the quarter ended 31 July 2005.</a:t>
          </a:r>
        </a:p>
      </xdr:txBody>
    </xdr:sp>
    <xdr:clientData/>
  </xdr:twoCellAnchor>
  <xdr:twoCellAnchor>
    <xdr:from>
      <xdr:col>1</xdr:col>
      <xdr:colOff>9525</xdr:colOff>
      <xdr:row>176</xdr:row>
      <xdr:rowOff>9525</xdr:rowOff>
    </xdr:from>
    <xdr:to>
      <xdr:col>8</xdr:col>
      <xdr:colOff>371475</xdr:colOff>
      <xdr:row>177</xdr:row>
      <xdr:rowOff>104775</xdr:rowOff>
    </xdr:to>
    <xdr:sp>
      <xdr:nvSpPr>
        <xdr:cNvPr id="33" name="Text 18"/>
        <xdr:cNvSpPr txBox="1">
          <a:spLocks noChangeArrowheads="1"/>
        </xdr:cNvSpPr>
      </xdr:nvSpPr>
      <xdr:spPr>
        <a:xfrm>
          <a:off x="314325" y="28641675"/>
          <a:ext cx="5838825" cy="257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announced but not completed as at the date of this report.</a:t>
          </a:r>
        </a:p>
      </xdr:txBody>
    </xdr:sp>
    <xdr:clientData/>
  </xdr:twoCellAnchor>
  <xdr:twoCellAnchor>
    <xdr:from>
      <xdr:col>1</xdr:col>
      <xdr:colOff>9525</xdr:colOff>
      <xdr:row>250</xdr:row>
      <xdr:rowOff>9525</xdr:rowOff>
    </xdr:from>
    <xdr:to>
      <xdr:col>8</xdr:col>
      <xdr:colOff>447675</xdr:colOff>
      <xdr:row>253</xdr:row>
      <xdr:rowOff>0</xdr:rowOff>
    </xdr:to>
    <xdr:sp>
      <xdr:nvSpPr>
        <xdr:cNvPr id="34" name="Text 18"/>
        <xdr:cNvSpPr txBox="1">
          <a:spLocks noChangeArrowheads="1"/>
        </xdr:cNvSpPr>
      </xdr:nvSpPr>
      <xdr:spPr>
        <a:xfrm>
          <a:off x="314325" y="40700325"/>
          <a:ext cx="59150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audited financial statements for the year ended 31 January 2005 have been approved in accordance with a resolution of the Board of Directors on 27 May 2005. </a:t>
          </a:r>
        </a:p>
      </xdr:txBody>
    </xdr:sp>
    <xdr:clientData/>
  </xdr:twoCellAnchor>
  <xdr:twoCellAnchor>
    <xdr:from>
      <xdr:col>1</xdr:col>
      <xdr:colOff>9525</xdr:colOff>
      <xdr:row>84</xdr:row>
      <xdr:rowOff>9525</xdr:rowOff>
    </xdr:from>
    <xdr:to>
      <xdr:col>8</xdr:col>
      <xdr:colOff>485775</xdr:colOff>
      <xdr:row>86</xdr:row>
      <xdr:rowOff>76200</xdr:rowOff>
    </xdr:to>
    <xdr:sp>
      <xdr:nvSpPr>
        <xdr:cNvPr id="35" name="Text 18"/>
        <xdr:cNvSpPr txBox="1">
          <a:spLocks noChangeArrowheads="1"/>
        </xdr:cNvSpPr>
      </xdr:nvSpPr>
      <xdr:spPr>
        <a:xfrm>
          <a:off x="314325" y="13611225"/>
          <a:ext cx="5953125" cy="390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Included in other operating income is a gain on deemed disposal of investment in LNC Tech Co Ltd (refer to note 9 above) amounting to RM5.168 million.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71"/>
  <sheetViews>
    <sheetView tabSelected="1" workbookViewId="0" topLeftCell="A1">
      <selection activeCell="A9" sqref="A9"/>
    </sheetView>
  </sheetViews>
  <sheetFormatPr defaultColWidth="9.140625" defaultRowHeight="12.75"/>
  <cols>
    <col min="1" max="1" width="33.28125" style="5" customWidth="1"/>
    <col min="2" max="2" width="11.140625" style="5" customWidth="1"/>
    <col min="3" max="3" width="12.57421875" style="5" customWidth="1"/>
    <col min="4" max="4" width="1.7109375" style="5" customWidth="1"/>
    <col min="5" max="5" width="12.57421875" style="6" bestFit="1" customWidth="1"/>
    <col min="6" max="6" width="2.00390625" style="5" customWidth="1"/>
    <col min="7" max="7" width="10.7109375" style="6" customWidth="1"/>
    <col min="8" max="8" width="2.00390625" style="5" customWidth="1"/>
    <col min="9" max="9" width="12.28125" style="6" customWidth="1"/>
    <col min="10" max="16384" width="9.140625" style="5" customWidth="1"/>
  </cols>
  <sheetData>
    <row r="1" spans="1:9" ht="12.75">
      <c r="A1" s="7" t="s">
        <v>69</v>
      </c>
      <c r="B1" s="7"/>
      <c r="C1" s="7"/>
      <c r="D1" s="7"/>
      <c r="E1" s="7"/>
      <c r="F1" s="7"/>
      <c r="G1" s="7"/>
      <c r="H1" s="7"/>
      <c r="I1" s="7"/>
    </row>
    <row r="2" spans="1:9" ht="12.75">
      <c r="A2" s="8" t="s">
        <v>70</v>
      </c>
      <c r="B2" s="8"/>
      <c r="C2" s="7"/>
      <c r="D2" s="7"/>
      <c r="E2" s="7"/>
      <c r="F2" s="7"/>
      <c r="G2" s="7"/>
      <c r="H2" s="7"/>
      <c r="I2" s="7"/>
    </row>
    <row r="3" spans="1:9" ht="12.75">
      <c r="A3" s="8"/>
      <c r="B3" s="8"/>
      <c r="C3" s="7"/>
      <c r="D3" s="7"/>
      <c r="E3" s="7"/>
      <c r="F3" s="7"/>
      <c r="G3" s="7"/>
      <c r="H3" s="7"/>
      <c r="I3" s="7"/>
    </row>
    <row r="5" spans="1:2" ht="12.75">
      <c r="A5" s="9" t="s">
        <v>24</v>
      </c>
      <c r="B5" s="9"/>
    </row>
    <row r="6" spans="1:2" ht="12.75">
      <c r="A6" s="9" t="s">
        <v>168</v>
      </c>
      <c r="B6" s="9"/>
    </row>
    <row r="7" spans="1:3" ht="12.75">
      <c r="A7" s="9" t="s">
        <v>19</v>
      </c>
      <c r="B7" s="9"/>
      <c r="C7" s="6"/>
    </row>
    <row r="8" spans="1:3" ht="12.75">
      <c r="A8" s="9"/>
      <c r="B8" s="9"/>
      <c r="C8" s="6"/>
    </row>
    <row r="9" spans="1:9" ht="12.75">
      <c r="A9" s="9"/>
      <c r="B9" s="9"/>
      <c r="C9" s="116" t="s">
        <v>25</v>
      </c>
      <c r="D9" s="116"/>
      <c r="E9" s="116"/>
      <c r="G9" s="116" t="s">
        <v>30</v>
      </c>
      <c r="H9" s="116"/>
      <c r="I9" s="116"/>
    </row>
    <row r="10" spans="1:9" ht="12.75">
      <c r="A10" s="9"/>
      <c r="B10" s="9"/>
      <c r="C10" s="6"/>
      <c r="D10" s="6"/>
      <c r="E10" s="6" t="s">
        <v>129</v>
      </c>
      <c r="H10" s="6"/>
      <c r="I10" s="6" t="str">
        <f>+E10</f>
        <v>(Proforma)</v>
      </c>
    </row>
    <row r="11" spans="3:9" ht="12.75">
      <c r="C11" s="6" t="s">
        <v>102</v>
      </c>
      <c r="D11" s="6"/>
      <c r="E11" s="6" t="s">
        <v>27</v>
      </c>
      <c r="F11" s="6"/>
      <c r="G11" s="6" t="s">
        <v>102</v>
      </c>
      <c r="H11" s="6"/>
      <c r="I11" s="6" t="s">
        <v>27</v>
      </c>
    </row>
    <row r="12" spans="3:11" ht="12.75">
      <c r="C12" s="6" t="s">
        <v>95</v>
      </c>
      <c r="D12" s="6"/>
      <c r="E12" s="6" t="s">
        <v>28</v>
      </c>
      <c r="F12" s="6"/>
      <c r="G12" s="6" t="s">
        <v>26</v>
      </c>
      <c r="H12" s="6"/>
      <c r="I12" s="6" t="s">
        <v>28</v>
      </c>
      <c r="K12" s="6"/>
    </row>
    <row r="13" spans="3:11" ht="12.75">
      <c r="C13" s="6" t="s">
        <v>21</v>
      </c>
      <c r="D13" s="6"/>
      <c r="E13" s="6" t="s">
        <v>21</v>
      </c>
      <c r="F13" s="6"/>
      <c r="G13" s="6" t="s">
        <v>29</v>
      </c>
      <c r="H13" s="6"/>
      <c r="I13" s="6" t="s">
        <v>34</v>
      </c>
      <c r="K13" s="6"/>
    </row>
    <row r="14" spans="3:11" ht="12.75">
      <c r="C14" s="10" t="s">
        <v>169</v>
      </c>
      <c r="D14" s="10"/>
      <c r="E14" s="10" t="s">
        <v>170</v>
      </c>
      <c r="F14" s="10"/>
      <c r="G14" s="10" t="s">
        <v>169</v>
      </c>
      <c r="H14" s="10"/>
      <c r="I14" s="10" t="str">
        <f>+E14</f>
        <v>31.07.2004</v>
      </c>
      <c r="K14" s="6"/>
    </row>
    <row r="15" spans="2:11" ht="12.75">
      <c r="B15" s="6" t="s">
        <v>93</v>
      </c>
      <c r="C15" s="6" t="s">
        <v>5</v>
      </c>
      <c r="E15" s="6" t="s">
        <v>5</v>
      </c>
      <c r="G15" s="6" t="s">
        <v>5</v>
      </c>
      <c r="I15" s="6" t="s">
        <v>5</v>
      </c>
      <c r="K15" s="6"/>
    </row>
    <row r="16" ht="12.75">
      <c r="B16" s="6"/>
    </row>
    <row r="17" spans="1:9" s="11" customFormat="1" ht="12.75">
      <c r="A17" s="11" t="s">
        <v>7</v>
      </c>
      <c r="B17" s="12"/>
      <c r="C17" s="11">
        <v>65764</v>
      </c>
      <c r="E17" s="12">
        <v>94838</v>
      </c>
      <c r="G17" s="11">
        <v>136905</v>
      </c>
      <c r="I17" s="12">
        <v>189319</v>
      </c>
    </row>
    <row r="18" spans="2:9" s="11" customFormat="1" ht="12.75">
      <c r="B18" s="12"/>
      <c r="E18" s="12"/>
      <c r="I18" s="12"/>
    </row>
    <row r="19" spans="1:9" s="11" customFormat="1" ht="12.75">
      <c r="A19" s="11" t="s">
        <v>9</v>
      </c>
      <c r="B19" s="12"/>
      <c r="C19" s="11">
        <v>-63263</v>
      </c>
      <c r="E19" s="12">
        <v>-84736</v>
      </c>
      <c r="G19" s="11">
        <v>-130694</v>
      </c>
      <c r="I19" s="12">
        <v>-167770</v>
      </c>
    </row>
    <row r="20" spans="2:9" s="11" customFormat="1" ht="12.75">
      <c r="B20" s="12"/>
      <c r="C20" s="13"/>
      <c r="E20" s="13"/>
      <c r="G20" s="13"/>
      <c r="I20" s="13"/>
    </row>
    <row r="21" spans="1:11" s="11" customFormat="1" ht="12.75">
      <c r="A21" s="11" t="s">
        <v>35</v>
      </c>
      <c r="B21" s="12"/>
      <c r="C21" s="11">
        <f>SUM(C17:C20)</f>
        <v>2501</v>
      </c>
      <c r="E21" s="11">
        <f>SUM(E17:E20)</f>
        <v>10102</v>
      </c>
      <c r="G21" s="11">
        <f>SUM(G17:G20)</f>
        <v>6211</v>
      </c>
      <c r="I21" s="11">
        <f>SUM(I17:I20)</f>
        <v>21549</v>
      </c>
      <c r="K21" s="91"/>
    </row>
    <row r="22" spans="2:11" s="11" customFormat="1" ht="12.75">
      <c r="B22" s="12"/>
      <c r="E22" s="12"/>
      <c r="I22" s="12"/>
      <c r="K22"/>
    </row>
    <row r="23" spans="1:11" s="11" customFormat="1" ht="12.75">
      <c r="A23" s="5" t="s">
        <v>36</v>
      </c>
      <c r="B23" s="6"/>
      <c r="C23" s="11">
        <f>-5618-39-82</f>
        <v>-5739</v>
      </c>
      <c r="E23" s="12">
        <v>-4036</v>
      </c>
      <c r="G23" s="11">
        <f>-11653-44-268</f>
        <v>-11965</v>
      </c>
      <c r="I23" s="12">
        <v>-10042</v>
      </c>
      <c r="K23"/>
    </row>
    <row r="24" spans="1:11" s="11" customFormat="1" ht="12.75">
      <c r="A24" s="5"/>
      <c r="B24" s="6"/>
      <c r="E24" s="12"/>
      <c r="I24" s="12"/>
      <c r="K24"/>
    </row>
    <row r="25" spans="1:11" s="11" customFormat="1" ht="12.75">
      <c r="A25" s="5" t="s">
        <v>10</v>
      </c>
      <c r="B25" s="6">
        <v>11</v>
      </c>
      <c r="C25" s="11">
        <f>-401+482+166+5168+15-36</f>
        <v>5394</v>
      </c>
      <c r="E25" s="12">
        <v>466</v>
      </c>
      <c r="G25" s="11">
        <f>-396+805+166-112+5168+197</f>
        <v>5828</v>
      </c>
      <c r="I25" s="12">
        <v>649</v>
      </c>
      <c r="K25"/>
    </row>
    <row r="26" spans="1:11" s="11" customFormat="1" ht="12.75">
      <c r="A26" s="5"/>
      <c r="B26" s="6"/>
      <c r="C26" s="14"/>
      <c r="E26" s="14"/>
      <c r="G26" s="14"/>
      <c r="I26" s="14"/>
      <c r="K26"/>
    </row>
    <row r="27" spans="1:9" s="11" customFormat="1" ht="12.75">
      <c r="A27" s="5" t="s">
        <v>187</v>
      </c>
      <c r="B27" s="6"/>
      <c r="C27" s="12">
        <f>SUM(C21:C26)</f>
        <v>2156</v>
      </c>
      <c r="D27" s="12">
        <f>SUM(D21:D26)</f>
        <v>0</v>
      </c>
      <c r="E27" s="12">
        <f>SUM(E21:E26)</f>
        <v>6532</v>
      </c>
      <c r="G27" s="12">
        <f>SUM(G21:G26)</f>
        <v>74</v>
      </c>
      <c r="H27" s="12">
        <f>SUM(H21:H26)</f>
        <v>0</v>
      </c>
      <c r="I27" s="12">
        <f>SUM(I21:I26)</f>
        <v>12156</v>
      </c>
    </row>
    <row r="28" spans="1:2" s="11" customFormat="1" ht="12.75">
      <c r="A28" s="5"/>
      <c r="B28" s="6"/>
    </row>
    <row r="29" spans="1:9" s="11" customFormat="1" ht="12.75">
      <c r="A29" s="5" t="s">
        <v>15</v>
      </c>
      <c r="B29" s="6"/>
      <c r="C29" s="12">
        <v>-920</v>
      </c>
      <c r="E29" s="12">
        <v>-1235</v>
      </c>
      <c r="G29" s="11">
        <v>-1763</v>
      </c>
      <c r="I29" s="12">
        <v>-2226</v>
      </c>
    </row>
    <row r="30" spans="1:9" s="11" customFormat="1" ht="12.75">
      <c r="A30" s="5"/>
      <c r="B30" s="6"/>
      <c r="C30" s="14"/>
      <c r="E30" s="14"/>
      <c r="G30" s="14"/>
      <c r="I30" s="14"/>
    </row>
    <row r="31" spans="1:9" s="11" customFormat="1" ht="12.75">
      <c r="A31" s="5" t="s">
        <v>188</v>
      </c>
      <c r="B31" s="6">
        <v>14</v>
      </c>
      <c r="C31" s="12">
        <f>+C27+C29</f>
        <v>1236</v>
      </c>
      <c r="E31" s="12">
        <f>+E27+E29</f>
        <v>5297</v>
      </c>
      <c r="G31" s="12">
        <f>+G27+G29</f>
        <v>-1689</v>
      </c>
      <c r="I31" s="12">
        <f>+I27+I29</f>
        <v>9930</v>
      </c>
    </row>
    <row r="32" spans="1:9" s="11" customFormat="1" ht="12.75">
      <c r="A32" s="5"/>
      <c r="B32" s="6"/>
      <c r="C32" s="12"/>
      <c r="E32" s="12"/>
      <c r="G32" s="12"/>
      <c r="I32" s="12"/>
    </row>
    <row r="33" spans="1:9" s="11" customFormat="1" ht="12.75">
      <c r="A33" s="5" t="s">
        <v>4</v>
      </c>
      <c r="B33" s="6">
        <v>17</v>
      </c>
      <c r="C33" s="12">
        <f>-27-779</f>
        <v>-806</v>
      </c>
      <c r="E33" s="12">
        <v>-2603</v>
      </c>
      <c r="G33" s="11">
        <f>-806-161</f>
        <v>-967</v>
      </c>
      <c r="I33" s="12">
        <v>-3863</v>
      </c>
    </row>
    <row r="34" spans="1:9" s="11" customFormat="1" ht="12.75">
      <c r="A34" s="5"/>
      <c r="B34" s="6"/>
      <c r="C34" s="14"/>
      <c r="E34" s="14"/>
      <c r="G34" s="14"/>
      <c r="I34" s="14"/>
    </row>
    <row r="35" spans="1:9" s="11" customFormat="1" ht="12.75">
      <c r="A35" s="5" t="s">
        <v>189</v>
      </c>
      <c r="B35" s="6"/>
      <c r="C35" s="15">
        <f>+C31+C33</f>
        <v>430</v>
      </c>
      <c r="E35" s="15">
        <f>+E31+E33</f>
        <v>2694</v>
      </c>
      <c r="G35" s="15">
        <f>+G31+G33</f>
        <v>-2656</v>
      </c>
      <c r="I35" s="15">
        <f>+I31+I33</f>
        <v>6067</v>
      </c>
    </row>
    <row r="36" spans="2:9" s="11" customFormat="1" ht="12.75">
      <c r="B36" s="12"/>
      <c r="C36" s="16"/>
      <c r="D36" s="16"/>
      <c r="E36" s="4"/>
      <c r="F36" s="16"/>
      <c r="G36" s="16"/>
      <c r="H36" s="16"/>
      <c r="I36" s="4"/>
    </row>
    <row r="37" spans="1:9" s="11" customFormat="1" ht="12.75">
      <c r="A37" s="5" t="s">
        <v>180</v>
      </c>
      <c r="B37" s="12"/>
      <c r="C37" s="16">
        <v>-228</v>
      </c>
      <c r="D37" s="16"/>
      <c r="E37" s="11">
        <v>0</v>
      </c>
      <c r="F37" s="16"/>
      <c r="G37" s="16">
        <v>-228</v>
      </c>
      <c r="H37" s="16"/>
      <c r="I37" s="11">
        <v>0</v>
      </c>
    </row>
    <row r="38" spans="1:9" s="11" customFormat="1" ht="12.75">
      <c r="A38" s="5" t="s">
        <v>13</v>
      </c>
      <c r="B38" s="6"/>
      <c r="C38" s="11">
        <v>-53</v>
      </c>
      <c r="E38" s="12">
        <v>-357</v>
      </c>
      <c r="G38" s="11">
        <v>-185</v>
      </c>
      <c r="I38" s="12">
        <v>-366</v>
      </c>
    </row>
    <row r="39" spans="1:9" s="11" customFormat="1" ht="12.75">
      <c r="A39" s="5" t="s">
        <v>173</v>
      </c>
      <c r="B39" s="6"/>
      <c r="C39" s="11">
        <v>0</v>
      </c>
      <c r="E39" s="12">
        <v>862</v>
      </c>
      <c r="G39" s="11">
        <v>0</v>
      </c>
      <c r="I39" s="12">
        <v>-2502</v>
      </c>
    </row>
    <row r="40" spans="1:9" s="11" customFormat="1" ht="12.75">
      <c r="A40" s="5"/>
      <c r="B40" s="6"/>
      <c r="C40" s="14"/>
      <c r="E40" s="14"/>
      <c r="G40" s="14"/>
      <c r="I40" s="14"/>
    </row>
    <row r="41" spans="1:9" s="11" customFormat="1" ht="12.75">
      <c r="A41" s="5" t="s">
        <v>190</v>
      </c>
      <c r="B41" s="6"/>
      <c r="C41" s="105">
        <f>SUM(C35:C40)</f>
        <v>149</v>
      </c>
      <c r="E41" s="105">
        <f>SUM(E35:E40)</f>
        <v>3199</v>
      </c>
      <c r="G41" s="105">
        <f>SUM(G35:G40)</f>
        <v>-3069</v>
      </c>
      <c r="I41" s="105">
        <f>SUM(I35:I40)</f>
        <v>3199</v>
      </c>
    </row>
    <row r="42" spans="1:9" s="11" customFormat="1" ht="12.75">
      <c r="A42" s="5"/>
      <c r="B42" s="6"/>
      <c r="C42" s="4"/>
      <c r="E42" s="4"/>
      <c r="G42" s="4"/>
      <c r="I42" s="4"/>
    </row>
    <row r="43" spans="1:9" s="11" customFormat="1" ht="12.75">
      <c r="A43" s="65"/>
      <c r="B43" s="66"/>
      <c r="C43" s="78"/>
      <c r="D43" s="78"/>
      <c r="E43" s="79"/>
      <c r="F43" s="78"/>
      <c r="G43" s="79"/>
      <c r="H43" s="78"/>
      <c r="I43" s="79"/>
    </row>
    <row r="44" spans="1:9" s="11" customFormat="1" ht="12.75">
      <c r="A44" s="78" t="s">
        <v>99</v>
      </c>
      <c r="B44" s="66"/>
      <c r="C44" s="78"/>
      <c r="D44" s="78"/>
      <c r="E44" s="79"/>
      <c r="F44" s="78"/>
      <c r="G44" s="79"/>
      <c r="H44" s="78"/>
      <c r="I44" s="79"/>
    </row>
    <row r="45" spans="1:9" s="11" customFormat="1" ht="12.75">
      <c r="A45" s="74" t="s">
        <v>97</v>
      </c>
      <c r="B45" s="66"/>
      <c r="C45" s="78"/>
      <c r="D45" s="78"/>
      <c r="E45" s="79"/>
      <c r="F45" s="78"/>
      <c r="G45" s="79"/>
      <c r="H45" s="78"/>
      <c r="I45" s="79"/>
    </row>
    <row r="46" spans="1:9" s="11" customFormat="1" ht="12.75">
      <c r="A46" s="74" t="s">
        <v>191</v>
      </c>
      <c r="B46" s="66">
        <v>26</v>
      </c>
      <c r="C46" s="80">
        <f>+Notes!F239</f>
        <v>0.10642857142857143</v>
      </c>
      <c r="D46" s="81"/>
      <c r="E46" s="82">
        <v>0</v>
      </c>
      <c r="F46" s="81"/>
      <c r="G46" s="80">
        <f>+Notes!H239</f>
        <v>-2.192142857142857</v>
      </c>
      <c r="H46" s="78"/>
      <c r="I46" s="82">
        <v>0</v>
      </c>
    </row>
    <row r="47" spans="1:9" s="11" customFormat="1" ht="12.75">
      <c r="A47" s="74" t="s">
        <v>192</v>
      </c>
      <c r="B47" s="66">
        <f>+B46</f>
        <v>26</v>
      </c>
      <c r="C47" s="80">
        <f>+Notes!F240</f>
        <v>0.10642857142857143</v>
      </c>
      <c r="D47" s="81"/>
      <c r="E47" s="82">
        <v>0</v>
      </c>
      <c r="F47" s="81"/>
      <c r="G47" s="80">
        <f>+Notes!H240</f>
        <v>-2.192142857142857</v>
      </c>
      <c r="H47" s="78"/>
      <c r="I47" s="82">
        <v>0</v>
      </c>
    </row>
    <row r="48" spans="1:9" s="11" customFormat="1" ht="12.75">
      <c r="A48" s="74"/>
      <c r="B48" s="66"/>
      <c r="C48" s="80"/>
      <c r="D48" s="81"/>
      <c r="E48" s="83"/>
      <c r="F48" s="81"/>
      <c r="G48" s="80"/>
      <c r="H48" s="78"/>
      <c r="I48" s="82"/>
    </row>
    <row r="49" spans="1:9" s="11" customFormat="1" ht="12.75">
      <c r="A49" s="78" t="s">
        <v>103</v>
      </c>
      <c r="B49" s="66"/>
      <c r="C49" s="78"/>
      <c r="D49" s="78"/>
      <c r="E49" s="79"/>
      <c r="F49" s="78"/>
      <c r="G49" s="79"/>
      <c r="H49" s="78"/>
      <c r="I49" s="79"/>
    </row>
    <row r="50" spans="1:9" s="11" customFormat="1" ht="12.75">
      <c r="A50" s="78" t="s">
        <v>104</v>
      </c>
      <c r="B50" s="66"/>
      <c r="C50" s="78"/>
      <c r="D50" s="78"/>
      <c r="E50" s="79"/>
      <c r="F50" s="78"/>
      <c r="G50" s="79"/>
      <c r="H50" s="78"/>
      <c r="I50" s="79"/>
    </row>
    <row r="51" spans="1:10" s="11" customFormat="1" ht="12.75">
      <c r="A51" s="74" t="s">
        <v>191</v>
      </c>
      <c r="B51" s="66">
        <f>+B47</f>
        <v>26</v>
      </c>
      <c r="C51" s="84">
        <f>+Notes!F245</f>
        <v>0.10642857142857143</v>
      </c>
      <c r="D51" s="78"/>
      <c r="E51" s="82">
        <v>0</v>
      </c>
      <c r="F51" s="78"/>
      <c r="G51" s="85">
        <f>+Notes!H245</f>
        <v>-2.192142857142857</v>
      </c>
      <c r="H51" s="78"/>
      <c r="I51" s="82">
        <v>0</v>
      </c>
      <c r="J51"/>
    </row>
    <row r="52" spans="1:10" s="11" customFormat="1" ht="12.75">
      <c r="A52" s="74" t="s">
        <v>192</v>
      </c>
      <c r="B52" s="66">
        <f>+B47</f>
        <v>26</v>
      </c>
      <c r="C52" s="86">
        <f>+Notes!F246</f>
        <v>0.10642857142857143</v>
      </c>
      <c r="D52" s="87"/>
      <c r="E52" s="82">
        <v>0</v>
      </c>
      <c r="F52" s="87"/>
      <c r="G52" s="88">
        <f>+Notes!H246</f>
        <v>-2.192142857142857</v>
      </c>
      <c r="H52" s="87"/>
      <c r="I52" s="82">
        <v>0</v>
      </c>
      <c r="J52"/>
    </row>
    <row r="53" spans="1:10" s="11" customFormat="1" ht="12.75">
      <c r="A53" s="65"/>
      <c r="B53" s="65"/>
      <c r="C53" s="86"/>
      <c r="D53" s="78"/>
      <c r="E53" s="82"/>
      <c r="F53" s="78"/>
      <c r="G53" s="86"/>
      <c r="H53" s="78"/>
      <c r="I53" s="82"/>
      <c r="J53"/>
    </row>
    <row r="54" spans="1:10" s="11" customFormat="1" ht="12.75">
      <c r="A54" s="78"/>
      <c r="B54" s="65"/>
      <c r="C54" s="89"/>
      <c r="D54" s="89"/>
      <c r="E54" s="89"/>
      <c r="F54" s="89"/>
      <c r="G54" s="89"/>
      <c r="H54" s="89"/>
      <c r="I54" s="89"/>
      <c r="J54"/>
    </row>
    <row r="55" spans="1:9" s="11" customFormat="1" ht="12.75">
      <c r="A55" s="11" t="s">
        <v>176</v>
      </c>
      <c r="E55" s="12"/>
      <c r="G55" s="12"/>
      <c r="I55" s="12"/>
    </row>
    <row r="56" spans="1:9" s="11" customFormat="1" ht="12.75" customHeight="1">
      <c r="A56" s="55"/>
      <c r="B56" s="55"/>
      <c r="C56" s="56"/>
      <c r="D56" s="56"/>
      <c r="E56" s="56"/>
      <c r="F56" s="56"/>
      <c r="G56" s="56"/>
      <c r="H56" s="56"/>
      <c r="I56" s="56"/>
    </row>
    <row r="57" spans="1:9" s="11" customFormat="1" ht="12.75">
      <c r="A57" s="56"/>
      <c r="B57" s="56"/>
      <c r="C57" s="56"/>
      <c r="D57" s="56"/>
      <c r="E57" s="56"/>
      <c r="F57" s="56"/>
      <c r="G57" s="56"/>
      <c r="H57" s="56"/>
      <c r="I57" s="56"/>
    </row>
    <row r="58" spans="1:9" s="11" customFormat="1" ht="12.75">
      <c r="A58" s="56"/>
      <c r="B58" s="56"/>
      <c r="C58" s="56"/>
      <c r="D58" s="56"/>
      <c r="E58" s="56"/>
      <c r="F58" s="56"/>
      <c r="G58" s="56"/>
      <c r="H58" s="56"/>
      <c r="I58" s="56"/>
    </row>
    <row r="59" spans="5:9" s="11" customFormat="1" ht="12.75">
      <c r="E59" s="12"/>
      <c r="G59" s="12"/>
      <c r="I59" s="12"/>
    </row>
    <row r="60" spans="1:9" s="11" customFormat="1" ht="12.75">
      <c r="A60"/>
      <c r="B60"/>
      <c r="C60"/>
      <c r="D60"/>
      <c r="E60"/>
      <c r="F60"/>
      <c r="G60"/>
      <c r="H60"/>
      <c r="I60"/>
    </row>
    <row r="61" spans="1:9" s="11" customFormat="1" ht="12.75">
      <c r="A61"/>
      <c r="B61"/>
      <c r="C61"/>
      <c r="D61"/>
      <c r="E61"/>
      <c r="F61"/>
      <c r="G61"/>
      <c r="H61"/>
      <c r="I61"/>
    </row>
    <row r="62" spans="1:9" s="11" customFormat="1" ht="12.75" customHeight="1">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9" ht="12.75">
      <c r="A70"/>
      <c r="B70"/>
      <c r="C70"/>
      <c r="D70"/>
      <c r="E70"/>
      <c r="F70"/>
      <c r="G70"/>
      <c r="H70"/>
      <c r="I70"/>
    </row>
    <row r="71" spans="5:7" ht="12.75">
      <c r="E71" s="110"/>
      <c r="F71" s="115"/>
      <c r="G71" s="110"/>
    </row>
  </sheetData>
  <mergeCells count="2">
    <mergeCell ref="G9:I9"/>
    <mergeCell ref="C9:E9"/>
  </mergeCells>
  <printOptions/>
  <pageMargins left="1" right="1" top="0.5" bottom="0.5" header="0.5" footer="0.5"/>
  <pageSetup fitToHeight="1" fitToWidth="1" horizontalDpi="1200" verticalDpi="12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workbookViewId="0" topLeftCell="A1">
      <selection activeCell="C11" sqref="C11"/>
    </sheetView>
  </sheetViews>
  <sheetFormatPr defaultColWidth="9.140625" defaultRowHeight="12.75"/>
  <cols>
    <col min="1" max="1" width="50.140625" style="5" customWidth="1"/>
    <col min="2" max="2" width="15.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1.28125" style="6" bestFit="1" customWidth="1"/>
    <col min="10" max="16384" width="9.140625" style="5" customWidth="1"/>
  </cols>
  <sheetData>
    <row r="1" spans="1:2" ht="12.75">
      <c r="A1" s="7" t="str">
        <f>'IS'!A1</f>
        <v>COMINTEL CORPORATION BHD</v>
      </c>
      <c r="B1" s="7"/>
    </row>
    <row r="2" spans="1:2" ht="12.75">
      <c r="A2" s="8" t="str">
        <f>'IS'!A2</f>
        <v>(Company No. 630068-T)</v>
      </c>
      <c r="B2" s="8"/>
    </row>
    <row r="3" spans="1:2" ht="12.75">
      <c r="A3" s="8"/>
      <c r="B3" s="8"/>
    </row>
    <row r="5" spans="1:2" ht="12.75">
      <c r="A5" s="9" t="s">
        <v>172</v>
      </c>
      <c r="B5" s="9"/>
    </row>
    <row r="6" spans="1:2" ht="12.75">
      <c r="A6" s="9" t="s">
        <v>19</v>
      </c>
      <c r="B6" s="9"/>
    </row>
    <row r="7" ht="12.75">
      <c r="C7" s="6"/>
    </row>
    <row r="8" spans="3:5" ht="12.75">
      <c r="C8" s="6" t="s">
        <v>102</v>
      </c>
      <c r="E8" s="6" t="s">
        <v>102</v>
      </c>
    </row>
    <row r="9" spans="3:5" ht="12.75">
      <c r="C9" s="6" t="s">
        <v>20</v>
      </c>
      <c r="E9" s="6" t="s">
        <v>22</v>
      </c>
    </row>
    <row r="10" spans="3:5" ht="12.75">
      <c r="C10" s="6" t="s">
        <v>37</v>
      </c>
      <c r="E10" s="6" t="s">
        <v>23</v>
      </c>
    </row>
    <row r="11" spans="3:5" ht="12.75">
      <c r="C11" s="6" t="s">
        <v>21</v>
      </c>
      <c r="E11" s="6" t="s">
        <v>113</v>
      </c>
    </row>
    <row r="12" spans="3:5" ht="12.75">
      <c r="C12" s="17" t="str">
        <f>'IS'!C14</f>
        <v>31.07.2005</v>
      </c>
      <c r="E12" s="17" t="s">
        <v>130</v>
      </c>
    </row>
    <row r="13" spans="2:5" ht="12.75">
      <c r="B13" s="6" t="s">
        <v>93</v>
      </c>
      <c r="C13" s="6" t="s">
        <v>5</v>
      </c>
      <c r="E13" s="6" t="s">
        <v>5</v>
      </c>
    </row>
    <row r="14" ht="12.75">
      <c r="B14" s="6"/>
    </row>
    <row r="15" spans="1:9" s="11" customFormat="1" ht="12.75">
      <c r="A15" s="18" t="s">
        <v>0</v>
      </c>
      <c r="B15" s="59"/>
      <c r="C15" s="11">
        <v>93610</v>
      </c>
      <c r="E15" s="93">
        <v>98235</v>
      </c>
      <c r="G15" s="12"/>
      <c r="I15" s="12"/>
    </row>
    <row r="16" spans="1:9" s="11" customFormat="1" ht="12.75">
      <c r="A16" s="18" t="s">
        <v>131</v>
      </c>
      <c r="B16" s="59" t="s">
        <v>102</v>
      </c>
      <c r="C16" s="11">
        <v>0</v>
      </c>
      <c r="E16" s="93">
        <v>288</v>
      </c>
      <c r="G16" s="12"/>
      <c r="I16" s="12"/>
    </row>
    <row r="17" spans="1:9" s="11" customFormat="1" ht="12.75">
      <c r="A17" s="18" t="s">
        <v>182</v>
      </c>
      <c r="B17" s="59"/>
      <c r="C17" s="24" t="s">
        <v>184</v>
      </c>
      <c r="E17" s="11">
        <v>0</v>
      </c>
      <c r="G17" s="12"/>
      <c r="I17" s="12"/>
    </row>
    <row r="18" spans="1:9" s="11" customFormat="1" ht="12.75">
      <c r="A18" s="18" t="s">
        <v>81</v>
      </c>
      <c r="B18" s="59"/>
      <c r="C18" s="11">
        <v>2941</v>
      </c>
      <c r="E18" s="93">
        <v>81</v>
      </c>
      <c r="G18" s="12"/>
      <c r="I18" s="12"/>
    </row>
    <row r="19" spans="1:9" s="11" customFormat="1" ht="12.75">
      <c r="A19" s="18"/>
      <c r="B19" s="59"/>
      <c r="E19" s="12"/>
      <c r="G19" s="12"/>
      <c r="I19" s="12"/>
    </row>
    <row r="20" spans="1:9" s="11" customFormat="1" ht="12.75">
      <c r="A20" s="18" t="s">
        <v>1</v>
      </c>
      <c r="B20" s="59"/>
      <c r="E20" s="12"/>
      <c r="G20" s="12"/>
      <c r="I20" s="12"/>
    </row>
    <row r="21" spans="1:9" s="11" customFormat="1" ht="12.75">
      <c r="A21" s="16" t="s">
        <v>2</v>
      </c>
      <c r="B21" s="4"/>
      <c r="C21" s="19">
        <f>55842-2562-600</f>
        <v>52680</v>
      </c>
      <c r="D21" s="16"/>
      <c r="E21" s="94">
        <v>56815</v>
      </c>
      <c r="F21" s="16"/>
      <c r="G21" s="4"/>
      <c r="H21" s="16"/>
      <c r="I21" s="12"/>
    </row>
    <row r="22" spans="1:9" s="11" customFormat="1" ht="12.75">
      <c r="A22" s="16" t="s">
        <v>73</v>
      </c>
      <c r="B22" s="4"/>
      <c r="C22" s="20">
        <f>65964-2708</f>
        <v>63256</v>
      </c>
      <c r="D22" s="16"/>
      <c r="E22" s="95">
        <v>56126</v>
      </c>
      <c r="F22" s="16"/>
      <c r="G22" s="4"/>
      <c r="H22" s="16"/>
      <c r="I22" s="12"/>
    </row>
    <row r="23" spans="1:9" s="11" customFormat="1" ht="12.75">
      <c r="A23" s="16" t="s">
        <v>71</v>
      </c>
      <c r="B23" s="4"/>
      <c r="C23" s="20">
        <v>5125</v>
      </c>
      <c r="D23" s="16"/>
      <c r="E23" s="95">
        <f>6287+459+2025</f>
        <v>8771</v>
      </c>
      <c r="F23" s="16"/>
      <c r="G23" s="4"/>
      <c r="H23" s="16"/>
      <c r="I23" s="12"/>
    </row>
    <row r="24" spans="1:9" s="11" customFormat="1" ht="12.75">
      <c r="A24" s="16" t="s">
        <v>186</v>
      </c>
      <c r="B24" s="4"/>
      <c r="C24" s="20">
        <v>13331</v>
      </c>
      <c r="D24" s="16"/>
      <c r="E24" s="20">
        <v>0</v>
      </c>
      <c r="F24" s="16"/>
      <c r="G24" s="4"/>
      <c r="H24" s="16"/>
      <c r="I24" s="12"/>
    </row>
    <row r="25" spans="1:9" s="11" customFormat="1" ht="12.75">
      <c r="A25" s="16" t="s">
        <v>74</v>
      </c>
      <c r="B25" s="4"/>
      <c r="C25" s="20">
        <f>1184</f>
        <v>1184</v>
      </c>
      <c r="D25" s="16"/>
      <c r="E25" s="95">
        <v>1184</v>
      </c>
      <c r="F25" s="16"/>
      <c r="G25" s="4"/>
      <c r="H25" s="16"/>
      <c r="I25" s="12"/>
    </row>
    <row r="26" spans="1:9" s="11" customFormat="1" ht="12.75">
      <c r="A26" s="16" t="s">
        <v>126</v>
      </c>
      <c r="B26" s="4"/>
      <c r="C26" s="20">
        <v>3383</v>
      </c>
      <c r="D26" s="16"/>
      <c r="E26" s="95">
        <v>2100</v>
      </c>
      <c r="F26" s="16"/>
      <c r="G26" s="4"/>
      <c r="H26" s="16"/>
      <c r="I26" s="12"/>
    </row>
    <row r="27" spans="1:9" s="11" customFormat="1" ht="12.75">
      <c r="A27" s="16" t="s">
        <v>72</v>
      </c>
      <c r="B27" s="4"/>
      <c r="C27" s="20">
        <v>7635</v>
      </c>
      <c r="D27" s="16"/>
      <c r="E27" s="95">
        <v>12170</v>
      </c>
      <c r="F27" s="16"/>
      <c r="G27" s="4"/>
      <c r="H27" s="16"/>
      <c r="I27" s="12"/>
    </row>
    <row r="28" spans="1:9" s="11" customFormat="1" ht="12.75">
      <c r="A28" s="16" t="s">
        <v>87</v>
      </c>
      <c r="B28" s="61"/>
      <c r="C28" s="20">
        <v>2646</v>
      </c>
      <c r="D28" s="16"/>
      <c r="E28" s="95">
        <v>7661</v>
      </c>
      <c r="F28" s="16"/>
      <c r="G28" s="4"/>
      <c r="H28" s="16"/>
      <c r="I28" s="12"/>
    </row>
    <row r="29" spans="1:9" s="11" customFormat="1" ht="12.75">
      <c r="A29" s="16"/>
      <c r="B29" s="61"/>
      <c r="C29" s="21">
        <f>SUM(C21:C28)</f>
        <v>149240</v>
      </c>
      <c r="D29" s="16"/>
      <c r="E29" s="98">
        <f>SUM(E21:E28)</f>
        <v>144827</v>
      </c>
      <c r="F29" s="16"/>
      <c r="G29" s="4"/>
      <c r="H29" s="16"/>
      <c r="I29" s="12"/>
    </row>
    <row r="30" spans="1:9" s="11" customFormat="1" ht="12.75">
      <c r="A30" s="22" t="s">
        <v>3</v>
      </c>
      <c r="B30" s="62"/>
      <c r="C30" s="20"/>
      <c r="D30" s="16"/>
      <c r="E30" s="96"/>
      <c r="F30" s="16"/>
      <c r="G30" s="4"/>
      <c r="H30" s="16"/>
      <c r="I30" s="12"/>
    </row>
    <row r="31" spans="1:9" s="11" customFormat="1" ht="12.75">
      <c r="A31" s="16" t="s">
        <v>75</v>
      </c>
      <c r="B31" s="61"/>
      <c r="C31" s="20">
        <v>34379</v>
      </c>
      <c r="D31" s="16"/>
      <c r="E31" s="95">
        <v>26105</v>
      </c>
      <c r="F31" s="16"/>
      <c r="G31" s="4"/>
      <c r="H31" s="16"/>
      <c r="I31" s="12"/>
    </row>
    <row r="32" spans="1:9" s="11" customFormat="1" ht="12.75">
      <c r="A32" s="16" t="s">
        <v>76</v>
      </c>
      <c r="B32" s="61"/>
      <c r="C32" s="20">
        <v>20669</v>
      </c>
      <c r="D32" s="16"/>
      <c r="E32" s="95">
        <f>7296+16192</f>
        <v>23488</v>
      </c>
      <c r="F32" s="16"/>
      <c r="G32" s="4"/>
      <c r="H32" s="16"/>
      <c r="I32" s="12"/>
    </row>
    <row r="33" spans="1:9" s="11" customFormat="1" ht="12.75">
      <c r="A33" s="16" t="s">
        <v>77</v>
      </c>
      <c r="B33" s="61"/>
      <c r="C33" s="20">
        <f>1589+1269</f>
        <v>2858</v>
      </c>
      <c r="D33" s="16"/>
      <c r="E33" s="96">
        <v>3076</v>
      </c>
      <c r="F33" s="16"/>
      <c r="G33" s="4"/>
      <c r="H33" s="16"/>
      <c r="I33" s="12"/>
    </row>
    <row r="34" spans="1:9" s="11" customFormat="1" ht="12.75">
      <c r="A34" s="16" t="s">
        <v>16</v>
      </c>
      <c r="B34" s="64">
        <v>21</v>
      </c>
      <c r="C34" s="20">
        <f>3378+49736</f>
        <v>53114</v>
      </c>
      <c r="D34" s="16"/>
      <c r="E34" s="96">
        <f>62671-E35</f>
        <v>60327</v>
      </c>
      <c r="F34" s="16"/>
      <c r="G34" s="4"/>
      <c r="H34" s="16"/>
      <c r="I34" s="12"/>
    </row>
    <row r="35" spans="1:9" s="11" customFormat="1" ht="12.75">
      <c r="A35" s="16" t="s">
        <v>116</v>
      </c>
      <c r="B35" s="64">
        <f>+B34</f>
        <v>21</v>
      </c>
      <c r="C35" s="20">
        <v>3569</v>
      </c>
      <c r="D35" s="16"/>
      <c r="E35" s="95">
        <v>2344</v>
      </c>
      <c r="F35" s="16"/>
      <c r="G35" s="4"/>
      <c r="H35" s="16"/>
      <c r="I35" s="12"/>
    </row>
    <row r="36" spans="1:9" s="11" customFormat="1" ht="12.75">
      <c r="A36" s="16" t="s">
        <v>132</v>
      </c>
      <c r="B36" s="64">
        <f>+B35</f>
        <v>21</v>
      </c>
      <c r="C36" s="20">
        <v>550</v>
      </c>
      <c r="D36" s="16"/>
      <c r="E36" s="95">
        <v>769</v>
      </c>
      <c r="F36" s="16"/>
      <c r="G36" s="4"/>
      <c r="H36" s="16"/>
      <c r="I36" s="12"/>
    </row>
    <row r="37" spans="1:9" s="11" customFormat="1" ht="12.75">
      <c r="A37" s="16" t="s">
        <v>78</v>
      </c>
      <c r="B37" s="61"/>
      <c r="C37" s="20">
        <f>147+566</f>
        <v>713</v>
      </c>
      <c r="D37" s="16"/>
      <c r="E37" s="95">
        <v>583</v>
      </c>
      <c r="F37" s="16"/>
      <c r="G37" s="4"/>
      <c r="H37" s="16"/>
      <c r="I37" s="12"/>
    </row>
    <row r="38" spans="1:9" s="11" customFormat="1" ht="12.75">
      <c r="A38" s="16"/>
      <c r="B38" s="61"/>
      <c r="C38" s="21">
        <f>SUM(C31:C37)</f>
        <v>115852</v>
      </c>
      <c r="D38" s="16"/>
      <c r="E38" s="98">
        <f>SUM(E31:E37)</f>
        <v>116692</v>
      </c>
      <c r="F38" s="16"/>
      <c r="G38" s="4"/>
      <c r="H38" s="16"/>
      <c r="I38" s="12"/>
    </row>
    <row r="39" spans="2:9" s="11" customFormat="1" ht="12.75">
      <c r="B39" s="55"/>
      <c r="E39" s="12"/>
      <c r="G39" s="12"/>
      <c r="I39" s="12"/>
    </row>
    <row r="40" spans="1:9" s="11" customFormat="1" ht="12.75">
      <c r="A40" s="18" t="s">
        <v>119</v>
      </c>
      <c r="B40" s="63"/>
      <c r="C40" s="11">
        <f>+C29-C38</f>
        <v>33388</v>
      </c>
      <c r="E40" s="11">
        <f>+E29-E38</f>
        <v>28135</v>
      </c>
      <c r="G40" s="12"/>
      <c r="I40" s="12"/>
    </row>
    <row r="41" spans="2:9" s="11" customFormat="1" ht="12.75">
      <c r="B41" s="12"/>
      <c r="E41" s="12"/>
      <c r="G41" s="12"/>
      <c r="I41" s="12"/>
    </row>
    <row r="42" spans="2:9" s="11" customFormat="1" ht="13.5" thickBot="1">
      <c r="B42" s="12"/>
      <c r="C42" s="23">
        <f>C40+SUM(C15:C18)</f>
        <v>129939</v>
      </c>
      <c r="E42" s="23">
        <f>E40+SUM(E15:E18)</f>
        <v>126739</v>
      </c>
      <c r="G42" s="12"/>
      <c r="I42" s="12"/>
    </row>
    <row r="43" spans="2:9" s="11" customFormat="1" ht="13.5" thickTop="1">
      <c r="B43" s="12"/>
      <c r="E43" s="12"/>
      <c r="G43" s="12"/>
      <c r="I43" s="12"/>
    </row>
    <row r="44" spans="1:5" ht="12.75">
      <c r="A44" s="9" t="s">
        <v>6</v>
      </c>
      <c r="B44" s="60"/>
      <c r="C44" s="11">
        <v>70000</v>
      </c>
      <c r="E44" s="93">
        <v>70000</v>
      </c>
    </row>
    <row r="45" spans="1:5" ht="12.75">
      <c r="A45" s="9" t="s">
        <v>79</v>
      </c>
      <c r="B45" s="60"/>
      <c r="C45" s="16">
        <v>25745</v>
      </c>
      <c r="D45" s="39"/>
      <c r="E45" s="97">
        <v>25745</v>
      </c>
    </row>
    <row r="46" spans="1:5" ht="12.75">
      <c r="A46" s="9" t="s">
        <v>117</v>
      </c>
      <c r="B46" s="60"/>
      <c r="C46" s="16">
        <v>-108</v>
      </c>
      <c r="D46" s="39"/>
      <c r="E46" s="97">
        <v>-165</v>
      </c>
    </row>
    <row r="47" spans="1:5" ht="12.75">
      <c r="A47" s="9" t="s">
        <v>105</v>
      </c>
      <c r="B47" s="60"/>
      <c r="C47" s="16">
        <f>+Equity!G34</f>
        <v>9346</v>
      </c>
      <c r="E47" s="97">
        <v>12415</v>
      </c>
    </row>
    <row r="48" spans="1:5" ht="12.75">
      <c r="A48" s="9" t="s">
        <v>17</v>
      </c>
      <c r="B48" s="6"/>
      <c r="C48" s="25">
        <f>SUM(C44:C47)</f>
        <v>104983</v>
      </c>
      <c r="E48" s="25">
        <f>SUM(E44:E47)</f>
        <v>107995</v>
      </c>
    </row>
    <row r="49" spans="1:5" ht="12.75">
      <c r="A49" s="9" t="s">
        <v>18</v>
      </c>
      <c r="B49" s="64">
        <f>+B36</f>
        <v>21</v>
      </c>
      <c r="C49" s="16">
        <v>15894</v>
      </c>
      <c r="E49" s="16">
        <v>15050</v>
      </c>
    </row>
    <row r="50" spans="1:5" ht="12.75">
      <c r="A50" s="9" t="s">
        <v>132</v>
      </c>
      <c r="B50" s="64">
        <f>+B49</f>
        <v>21</v>
      </c>
      <c r="C50" s="16">
        <v>133</v>
      </c>
      <c r="E50" s="16">
        <v>79</v>
      </c>
    </row>
    <row r="51" spans="1:5" ht="12.75">
      <c r="A51" s="9" t="s">
        <v>80</v>
      </c>
      <c r="B51" s="6"/>
      <c r="C51" s="16">
        <v>7450</v>
      </c>
      <c r="E51" s="16">
        <v>3871</v>
      </c>
    </row>
    <row r="52" spans="1:5" ht="12.75">
      <c r="A52" s="9" t="s">
        <v>13</v>
      </c>
      <c r="B52" s="6"/>
      <c r="C52" s="16">
        <v>1479</v>
      </c>
      <c r="E52" s="16">
        <v>-256</v>
      </c>
    </row>
    <row r="53" spans="1:5" ht="13.5" thickBot="1">
      <c r="A53" s="9"/>
      <c r="B53" s="60"/>
      <c r="C53" s="23">
        <f>SUM(C48:C52)</f>
        <v>129939</v>
      </c>
      <c r="E53" s="23">
        <f>SUM(E48:E52)</f>
        <v>126739</v>
      </c>
    </row>
    <row r="54" spans="1:9" ht="13.5" thickTop="1">
      <c r="A54" s="26"/>
      <c r="B54" s="6"/>
      <c r="C54" s="27"/>
      <c r="E54" s="27"/>
      <c r="G54" s="28"/>
      <c r="I54" s="29"/>
    </row>
    <row r="55" spans="1:9" ht="12.75">
      <c r="A55" s="54" t="s">
        <v>68</v>
      </c>
      <c r="B55" s="54"/>
      <c r="C55" s="31">
        <f>+(C48-C16)/140000</f>
        <v>0.7498785714285714</v>
      </c>
      <c r="E55" s="31">
        <f>+(E48-E16)/140000</f>
        <v>0.7693357142857142</v>
      </c>
      <c r="G55" s="28"/>
      <c r="I55" s="29"/>
    </row>
    <row r="56" spans="1:9" ht="12.75">
      <c r="A56" s="26"/>
      <c r="B56" s="26"/>
      <c r="C56" s="27"/>
      <c r="G56" s="28"/>
      <c r="I56" s="29"/>
    </row>
    <row r="57" spans="1:10" ht="12.75">
      <c r="A57" s="11" t="s">
        <v>176</v>
      </c>
      <c r="B57" s="11"/>
      <c r="C57" s="30"/>
      <c r="G57" s="31"/>
      <c r="I57" s="32"/>
      <c r="J57" s="33"/>
    </row>
    <row r="58" spans="1:10" ht="12.75">
      <c r="A58" s="11"/>
      <c r="B58" s="11"/>
      <c r="C58" s="30"/>
      <c r="G58" s="31"/>
      <c r="I58" s="32"/>
      <c r="J58" s="33"/>
    </row>
    <row r="59" spans="1:10" ht="12.75">
      <c r="A59" s="11"/>
      <c r="B59" s="11"/>
      <c r="C59" s="30"/>
      <c r="G59" s="31"/>
      <c r="I59" s="32"/>
      <c r="J59" s="33"/>
    </row>
    <row r="60" spans="1:10" ht="12.75">
      <c r="A60" s="11"/>
      <c r="B60" s="11"/>
      <c r="C60" s="30"/>
      <c r="G60" s="31"/>
      <c r="I60" s="32"/>
      <c r="J60" s="33"/>
    </row>
    <row r="61" spans="1:10" ht="12.75">
      <c r="A61" s="11" t="s">
        <v>175</v>
      </c>
      <c r="B61" s="11"/>
      <c r="C61" s="30"/>
      <c r="G61" s="31"/>
      <c r="I61" s="32"/>
      <c r="J61" s="33"/>
    </row>
    <row r="62" spans="1:10" ht="12.75">
      <c r="A62" s="11" t="s">
        <v>185</v>
      </c>
      <c r="B62" s="11"/>
      <c r="C62" s="30"/>
      <c r="G62" s="31"/>
      <c r="I62" s="32"/>
      <c r="J62" s="33"/>
    </row>
    <row r="63" spans="1:2" ht="12.75">
      <c r="A63" s="11" t="s">
        <v>40</v>
      </c>
      <c r="B63" s="11"/>
    </row>
    <row r="64" spans="1:2" ht="12.75">
      <c r="A64" s="11"/>
      <c r="B64" s="11"/>
    </row>
    <row r="65" spans="1:2" ht="12.75">
      <c r="A65" s="11"/>
      <c r="B65" s="11"/>
    </row>
    <row r="66" spans="1:2" ht="12.75">
      <c r="A66" s="11"/>
      <c r="B66" s="11"/>
    </row>
  </sheetData>
  <printOptions/>
  <pageMargins left="1" right="1" top="0.5" bottom="0.5"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A13" sqref="A13"/>
    </sheetView>
  </sheetViews>
  <sheetFormatPr defaultColWidth="9.140625" defaultRowHeight="12.75"/>
  <cols>
    <col min="1" max="1" width="30.00390625" style="5" customWidth="1"/>
    <col min="2" max="2" width="7.421875" style="11" customWidth="1"/>
    <col min="3" max="3" width="7.00390625" style="11" customWidth="1"/>
    <col min="4" max="5" width="11.7109375" style="11" customWidth="1"/>
    <col min="6" max="7" width="12.28125" style="11" customWidth="1"/>
    <col min="8" max="8" width="11.7109375" style="11" customWidth="1"/>
    <col min="9" max="16384" width="9.140625" style="5" customWidth="1"/>
  </cols>
  <sheetData>
    <row r="1" ht="12.75">
      <c r="A1" s="7" t="str">
        <f>'IS'!A1</f>
        <v>COMINTEL CORPORATION BHD</v>
      </c>
    </row>
    <row r="2" ht="12.75">
      <c r="A2" s="34" t="str">
        <f>'IS'!A2</f>
        <v>(Company No. 630068-T)</v>
      </c>
    </row>
    <row r="3" ht="12.75">
      <c r="A3" s="34"/>
    </row>
    <row r="5" ht="12.75">
      <c r="A5" s="9" t="s">
        <v>41</v>
      </c>
    </row>
    <row r="6" ht="12.75">
      <c r="A6" s="9" t="str">
        <f>'IS'!A6</f>
        <v>FOR THE SECOND QUARTER ENDED 31 JULY 2005</v>
      </c>
    </row>
    <row r="7" ht="12.75">
      <c r="A7" s="9" t="str">
        <f>'IS'!A7</f>
        <v>(The figures have not been audited)</v>
      </c>
    </row>
    <row r="8" ht="12.75">
      <c r="A8" s="9"/>
    </row>
    <row r="9" spans="5:7" ht="25.5" customHeight="1">
      <c r="E9" s="117" t="s">
        <v>109</v>
      </c>
      <c r="F9" s="117"/>
      <c r="G9" s="92" t="s">
        <v>108</v>
      </c>
    </row>
    <row r="10" spans="4:9" ht="12.75">
      <c r="D10" s="12" t="s">
        <v>42</v>
      </c>
      <c r="E10" s="12" t="s">
        <v>42</v>
      </c>
      <c r="F10" s="12"/>
      <c r="G10" s="12" t="s">
        <v>106</v>
      </c>
      <c r="I10" s="6"/>
    </row>
    <row r="11" spans="4:9" ht="12.75">
      <c r="D11" s="12" t="s">
        <v>33</v>
      </c>
      <c r="E11" s="12" t="s">
        <v>83</v>
      </c>
      <c r="F11" s="12" t="s">
        <v>117</v>
      </c>
      <c r="G11" s="12" t="s">
        <v>107</v>
      </c>
      <c r="H11" s="12" t="s">
        <v>12</v>
      </c>
      <c r="I11" s="6"/>
    </row>
    <row r="12" spans="4:9" ht="12.75">
      <c r="D12" s="12" t="s">
        <v>5</v>
      </c>
      <c r="E12" s="12" t="s">
        <v>5</v>
      </c>
      <c r="F12" s="12" t="s">
        <v>5</v>
      </c>
      <c r="G12" s="12" t="s">
        <v>5</v>
      </c>
      <c r="H12" s="12" t="s">
        <v>5</v>
      </c>
      <c r="I12" s="6"/>
    </row>
    <row r="13" spans="4:9" ht="12.75">
      <c r="D13" s="12"/>
      <c r="E13" s="12"/>
      <c r="F13" s="12"/>
      <c r="G13" s="12"/>
      <c r="H13" s="12"/>
      <c r="I13" s="6"/>
    </row>
    <row r="14" spans="1:8" ht="12.75">
      <c r="A14" s="5" t="s">
        <v>82</v>
      </c>
      <c r="D14" s="24" t="s">
        <v>38</v>
      </c>
      <c r="E14" s="11">
        <v>0</v>
      </c>
      <c r="F14" s="11">
        <v>0</v>
      </c>
      <c r="G14" s="16">
        <v>0</v>
      </c>
      <c r="H14" s="24" t="s">
        <v>38</v>
      </c>
    </row>
    <row r="15" spans="4:8" ht="12.75">
      <c r="D15" s="24"/>
      <c r="G15" s="16"/>
      <c r="H15" s="24"/>
    </row>
    <row r="16" spans="1:8" ht="12.75">
      <c r="A16" s="5" t="s">
        <v>141</v>
      </c>
      <c r="D16" s="11">
        <v>0</v>
      </c>
      <c r="E16" s="11">
        <v>0</v>
      </c>
      <c r="F16" s="11">
        <v>0</v>
      </c>
      <c r="G16" s="16">
        <v>-5</v>
      </c>
      <c r="H16" s="16">
        <f>SUM(D16:G16)</f>
        <v>-5</v>
      </c>
    </row>
    <row r="17" spans="4:8" ht="12.75">
      <c r="D17" s="24"/>
      <c r="G17" s="16"/>
      <c r="H17" s="24"/>
    </row>
    <row r="18" spans="1:8" ht="13.5" thickBot="1">
      <c r="A18" s="5" t="s">
        <v>139</v>
      </c>
      <c r="D18" s="106" t="s">
        <v>38</v>
      </c>
      <c r="E18" s="23">
        <v>0</v>
      </c>
      <c r="F18" s="23">
        <v>0</v>
      </c>
      <c r="G18" s="23">
        <v>-5</v>
      </c>
      <c r="H18" s="106">
        <v>-5</v>
      </c>
    </row>
    <row r="19" spans="4:8" ht="13.5" thickTop="1">
      <c r="D19" s="107"/>
      <c r="E19" s="16"/>
      <c r="F19" s="16"/>
      <c r="G19" s="16"/>
      <c r="H19" s="107"/>
    </row>
    <row r="20" spans="1:8" ht="12.75">
      <c r="A20" s="5" t="s">
        <v>140</v>
      </c>
      <c r="D20" s="24" t="s">
        <v>38</v>
      </c>
      <c r="E20" s="11">
        <v>0</v>
      </c>
      <c r="F20" s="11">
        <v>0</v>
      </c>
      <c r="G20" s="16">
        <v>-5</v>
      </c>
      <c r="H20" s="16">
        <f>SUM(D20:G20)</f>
        <v>-5</v>
      </c>
    </row>
    <row r="22" spans="1:8" ht="12.75">
      <c r="A22" s="5" t="s">
        <v>120</v>
      </c>
      <c r="D22" s="11">
        <f>'BS'!C44</f>
        <v>70000</v>
      </c>
      <c r="E22" s="11">
        <v>27582</v>
      </c>
      <c r="F22" s="11">
        <v>0</v>
      </c>
      <c r="G22" s="16">
        <v>0</v>
      </c>
      <c r="H22" s="16">
        <f>SUM(D22:G22)</f>
        <v>97582</v>
      </c>
    </row>
    <row r="23" spans="7:8" ht="12.75">
      <c r="G23" s="16"/>
      <c r="H23" s="16"/>
    </row>
    <row r="24" spans="1:8" ht="12.75">
      <c r="A24" s="5" t="s">
        <v>127</v>
      </c>
      <c r="D24" s="11">
        <v>0</v>
      </c>
      <c r="E24" s="11">
        <v>-1837</v>
      </c>
      <c r="F24" s="11">
        <v>0</v>
      </c>
      <c r="G24" s="11">
        <v>0</v>
      </c>
      <c r="H24" s="16">
        <f>SUM(D24:G24)</f>
        <v>-1837</v>
      </c>
    </row>
    <row r="25" spans="4:8" ht="12.75">
      <c r="D25" s="16"/>
      <c r="E25" s="16"/>
      <c r="F25" s="16"/>
      <c r="G25" s="16"/>
      <c r="H25" s="16"/>
    </row>
    <row r="26" spans="1:8" ht="12.75">
      <c r="A26" s="5" t="s">
        <v>114</v>
      </c>
      <c r="D26" s="16">
        <v>0</v>
      </c>
      <c r="E26" s="16">
        <v>0</v>
      </c>
      <c r="F26" s="16">
        <v>-165</v>
      </c>
      <c r="G26" s="16">
        <f>12420</f>
        <v>12420</v>
      </c>
      <c r="H26" s="16">
        <f>SUM(D26:G26)</f>
        <v>12255</v>
      </c>
    </row>
    <row r="28" spans="1:8" ht="13.5" thickBot="1">
      <c r="A28" s="35" t="s">
        <v>118</v>
      </c>
      <c r="D28" s="23">
        <f>SUM(D20:D27)</f>
        <v>70000</v>
      </c>
      <c r="E28" s="23">
        <f>SUM(E20:E27)</f>
        <v>25745</v>
      </c>
      <c r="F28" s="23">
        <f>SUM(F20:F27)</f>
        <v>-165</v>
      </c>
      <c r="G28" s="23">
        <f>SUM(G20:G27)</f>
        <v>12415</v>
      </c>
      <c r="H28" s="23">
        <f>SUM(H20:H27)</f>
        <v>107995</v>
      </c>
    </row>
    <row r="29" ht="13.5" thickTop="1"/>
    <row r="30" spans="1:8" ht="12.75">
      <c r="A30" s="5" t="s">
        <v>128</v>
      </c>
      <c r="D30" s="11">
        <f>+D28</f>
        <v>70000</v>
      </c>
      <c r="E30" s="11">
        <f>+E28</f>
        <v>25745</v>
      </c>
      <c r="F30" s="11">
        <f>+F28</f>
        <v>-165</v>
      </c>
      <c r="G30" s="11">
        <f>+G28</f>
        <v>12415</v>
      </c>
      <c r="H30" s="11">
        <f>+H28</f>
        <v>107995</v>
      </c>
    </row>
    <row r="32" spans="1:8" ht="12.75">
      <c r="A32" s="65" t="s">
        <v>114</v>
      </c>
      <c r="D32" s="16">
        <v>0</v>
      </c>
      <c r="E32" s="16">
        <v>0</v>
      </c>
      <c r="F32" s="11">
        <v>57</v>
      </c>
      <c r="G32" s="11">
        <f>+'IS'!G41</f>
        <v>-3069</v>
      </c>
      <c r="H32" s="16">
        <f>SUM(D32:G32)</f>
        <v>-3012</v>
      </c>
    </row>
    <row r="34" spans="1:8" ht="13.5" thickBot="1">
      <c r="A34" s="35" t="s">
        <v>171</v>
      </c>
      <c r="D34" s="23">
        <f>SUM(D30:D33)</f>
        <v>70000</v>
      </c>
      <c r="E34" s="23">
        <f>SUM(E30:E33)</f>
        <v>25745</v>
      </c>
      <c r="F34" s="23">
        <f>SUM(F30:F33)</f>
        <v>-108</v>
      </c>
      <c r="G34" s="23">
        <f>SUM(G30:G33)</f>
        <v>9346</v>
      </c>
      <c r="H34" s="23">
        <f>SUM(H30:H33)</f>
        <v>104983</v>
      </c>
    </row>
    <row r="35" ht="13.5" thickTop="1"/>
    <row r="37" ht="12.75">
      <c r="A37" s="11" t="s">
        <v>183</v>
      </c>
    </row>
    <row r="38" spans="1:8" ht="12.75">
      <c r="A38" s="53"/>
      <c r="B38" s="53"/>
      <c r="C38" s="53"/>
      <c r="D38" s="53"/>
      <c r="E38" s="53"/>
      <c r="F38" s="53"/>
      <c r="G38" s="53"/>
      <c r="H38" s="53"/>
    </row>
    <row r="39" spans="1:8" ht="12.75">
      <c r="A39" s="53"/>
      <c r="B39" s="53"/>
      <c r="C39" s="53"/>
      <c r="D39" s="53"/>
      <c r="E39" s="53"/>
      <c r="F39" s="53"/>
      <c r="G39" s="53"/>
      <c r="H39" s="53"/>
    </row>
    <row r="40" spans="1:8" ht="12.75">
      <c r="A40" s="53"/>
      <c r="B40" s="53"/>
      <c r="C40" s="53"/>
      <c r="D40" s="53"/>
      <c r="E40" s="53"/>
      <c r="F40" s="53"/>
      <c r="G40" s="53"/>
      <c r="H40" s="53"/>
    </row>
    <row r="41" spans="1:8" ht="12.75">
      <c r="A41" s="53"/>
      <c r="B41" s="53"/>
      <c r="C41" s="53"/>
      <c r="D41" s="53"/>
      <c r="E41" s="53"/>
      <c r="F41" s="53"/>
      <c r="G41" s="53"/>
      <c r="H41" s="53"/>
    </row>
    <row r="42" ht="12.75">
      <c r="A42" s="11" t="s">
        <v>175</v>
      </c>
    </row>
    <row r="43" ht="12.75">
      <c r="A43" s="11" t="s">
        <v>39</v>
      </c>
    </row>
    <row r="44" ht="12.75">
      <c r="A44" s="11"/>
    </row>
    <row r="45" ht="12.75">
      <c r="A45" s="11"/>
    </row>
    <row r="46" ht="12.75">
      <c r="I46" s="36"/>
    </row>
  </sheetData>
  <mergeCells count="1">
    <mergeCell ref="E9:F9"/>
  </mergeCells>
  <printOptions horizontalCentered="1"/>
  <pageMargins left="1" right="1"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H45"/>
  <sheetViews>
    <sheetView workbookViewId="0" topLeftCell="A1">
      <selection activeCell="G16" sqref="G16"/>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5.421875" style="5" customWidth="1"/>
    <col min="6" max="16384" width="9.140625" style="5" customWidth="1"/>
  </cols>
  <sheetData>
    <row r="1" ht="12.75">
      <c r="A1" s="7" t="str">
        <f>'IS'!A1</f>
        <v>COMINTEL CORPORATION BHD</v>
      </c>
    </row>
    <row r="2" ht="12.75">
      <c r="A2" s="34" t="str">
        <f>'IS'!A2</f>
        <v>(Company No. 630068-T)</v>
      </c>
    </row>
    <row r="3" ht="12.75">
      <c r="A3" s="34"/>
    </row>
    <row r="5" ht="12.75">
      <c r="A5" s="9" t="s">
        <v>43</v>
      </c>
    </row>
    <row r="6" ht="12.75">
      <c r="A6" s="9" t="str">
        <f>'IS'!A6</f>
        <v>FOR THE SECOND QUARTER ENDED 31 JULY 2005</v>
      </c>
    </row>
    <row r="7" spans="1:3" ht="12.75">
      <c r="A7" s="9" t="str">
        <f>'IS'!A7</f>
        <v>(The figures have not been audited)</v>
      </c>
      <c r="C7" s="37"/>
    </row>
    <row r="8" spans="1:5" ht="12.75">
      <c r="A8" s="9"/>
      <c r="C8" s="6"/>
      <c r="E8" s="6"/>
    </row>
    <row r="9" spans="1:5" ht="12.75">
      <c r="A9" s="9"/>
      <c r="D9" s="6"/>
      <c r="E9" s="6" t="s">
        <v>44</v>
      </c>
    </row>
    <row r="10" spans="1:5" ht="12.75">
      <c r="A10" s="9"/>
      <c r="E10" s="6" t="s">
        <v>94</v>
      </c>
    </row>
    <row r="11" spans="1:5" ht="12.75">
      <c r="A11" s="9"/>
      <c r="B11" s="9"/>
      <c r="D11" s="48"/>
      <c r="E11" s="48" t="str">
        <f>'IS'!C14</f>
        <v>31.07.2005</v>
      </c>
    </row>
    <row r="12" spans="1:5" ht="12.75">
      <c r="A12" s="9"/>
      <c r="D12" s="38"/>
      <c r="E12" s="38" t="s">
        <v>5</v>
      </c>
    </row>
    <row r="13" spans="1:5" ht="12.75">
      <c r="A13" s="9"/>
      <c r="E13" s="37"/>
    </row>
    <row r="14" spans="1:5" ht="12.75">
      <c r="A14" s="9" t="s">
        <v>177</v>
      </c>
      <c r="D14" s="11"/>
      <c r="E14" s="2">
        <v>-1777</v>
      </c>
    </row>
    <row r="15" spans="1:5" ht="12.75">
      <c r="A15" s="9"/>
      <c r="D15" s="11"/>
      <c r="E15" s="2"/>
    </row>
    <row r="16" spans="1:5" ht="12.75">
      <c r="A16" s="9" t="s">
        <v>178</v>
      </c>
      <c r="D16" s="11"/>
      <c r="E16" s="2">
        <v>1538</v>
      </c>
    </row>
    <row r="17" spans="4:5" ht="12.75">
      <c r="D17" s="11"/>
      <c r="E17" s="3"/>
    </row>
    <row r="18" spans="1:5" ht="12.75">
      <c r="A18" s="9" t="s">
        <v>150</v>
      </c>
      <c r="D18" s="11"/>
      <c r="E18" s="3">
        <v>-8523</v>
      </c>
    </row>
    <row r="19" spans="4:5" ht="12.75">
      <c r="D19" s="11"/>
      <c r="E19" s="51"/>
    </row>
    <row r="20" spans="1:5" ht="12.75">
      <c r="A20" s="9" t="s">
        <v>85</v>
      </c>
      <c r="D20" s="11"/>
      <c r="E20" s="3">
        <f>E14+E16+E18</f>
        <v>-8762</v>
      </c>
    </row>
    <row r="21" spans="4:5" ht="12.75">
      <c r="D21" s="11"/>
      <c r="E21" s="3"/>
    </row>
    <row r="22" spans="1:5" ht="12.75">
      <c r="A22" s="9" t="s">
        <v>86</v>
      </c>
      <c r="D22" s="11"/>
      <c r="E22" s="3">
        <v>15474</v>
      </c>
    </row>
    <row r="23" spans="4:5" ht="12.75">
      <c r="D23" s="11"/>
      <c r="E23" s="3"/>
    </row>
    <row r="24" spans="1:5" ht="13.5" thickBot="1">
      <c r="A24" s="9" t="s">
        <v>84</v>
      </c>
      <c r="D24" s="11"/>
      <c r="E24" s="52">
        <f>SUM(E20:E23)</f>
        <v>6712</v>
      </c>
    </row>
    <row r="25" ht="13.5" thickTop="1">
      <c r="E25" s="50"/>
    </row>
    <row r="26" spans="1:5" ht="12.75">
      <c r="A26" s="9" t="s">
        <v>88</v>
      </c>
      <c r="E26" s="50"/>
    </row>
    <row r="27" spans="1:5" ht="12.75">
      <c r="A27" s="9"/>
      <c r="E27" s="50"/>
    </row>
    <row r="28" spans="1:5" ht="12.75">
      <c r="A28" s="9" t="s">
        <v>89</v>
      </c>
      <c r="E28" s="57">
        <v>7635</v>
      </c>
    </row>
    <row r="29" spans="1:5" ht="12.75">
      <c r="A29" s="9" t="s">
        <v>87</v>
      </c>
      <c r="E29" s="57">
        <v>2646</v>
      </c>
    </row>
    <row r="30" spans="1:5" ht="12.75">
      <c r="A30" s="9" t="s">
        <v>90</v>
      </c>
      <c r="E30" s="108">
        <f>-'BS'!C35</f>
        <v>-3569</v>
      </c>
    </row>
    <row r="31" ht="12.75">
      <c r="E31" s="57"/>
    </row>
    <row r="32" spans="1:5" ht="13.5" thickBot="1">
      <c r="A32" s="9" t="s">
        <v>84</v>
      </c>
      <c r="E32" s="58">
        <f>SUM(E28:E31)</f>
        <v>6712</v>
      </c>
    </row>
    <row r="33" spans="3:5" ht="13.5" thickTop="1">
      <c r="C33" s="50"/>
      <c r="E33" s="16"/>
    </row>
    <row r="34" ht="12.75">
      <c r="A34" s="11" t="s">
        <v>176</v>
      </c>
    </row>
    <row r="35" ht="12.75">
      <c r="A35" s="11"/>
    </row>
    <row r="36" ht="12.75">
      <c r="A36" s="11"/>
    </row>
    <row r="37" ht="12.75">
      <c r="A37" s="11"/>
    </row>
    <row r="38" spans="3:8" s="11" customFormat="1" ht="12.75">
      <c r="C38" s="2"/>
      <c r="D38" s="12"/>
      <c r="F38" s="12"/>
      <c r="H38" s="12"/>
    </row>
    <row r="39" spans="3:8" s="11" customFormat="1" ht="12.75">
      <c r="C39" s="2"/>
      <c r="D39" s="12"/>
      <c r="F39" s="12"/>
      <c r="H39" s="12"/>
    </row>
    <row r="40" spans="1:8" ht="12.75">
      <c r="A40" s="5" t="s">
        <v>175</v>
      </c>
      <c r="C40" s="37"/>
      <c r="D40" s="6"/>
      <c r="F40" s="6"/>
      <c r="H40" s="6"/>
    </row>
    <row r="41" spans="3:8" ht="12.75">
      <c r="C41" s="37"/>
      <c r="D41" s="6"/>
      <c r="F41" s="6"/>
      <c r="H41" s="6"/>
    </row>
    <row r="42" spans="3:8" ht="12.75">
      <c r="C42" s="37"/>
      <c r="D42" s="6"/>
      <c r="F42" s="6"/>
      <c r="H42" s="6"/>
    </row>
    <row r="43" spans="3:8" ht="12.75">
      <c r="C43" s="37"/>
      <c r="D43" s="6"/>
      <c r="F43" s="6"/>
      <c r="H43" s="6"/>
    </row>
    <row r="44" spans="3:8" ht="12.75">
      <c r="C44" s="37"/>
      <c r="D44" s="6"/>
      <c r="F44" s="6"/>
      <c r="H44" s="6"/>
    </row>
    <row r="45" spans="3:8" ht="12.75">
      <c r="C45" s="37"/>
      <c r="D45" s="6"/>
      <c r="F45" s="6"/>
      <c r="H45" s="6"/>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M263"/>
  <sheetViews>
    <sheetView workbookViewId="0" topLeftCell="A1">
      <selection activeCell="J12" sqref="J12"/>
    </sheetView>
  </sheetViews>
  <sheetFormatPr defaultColWidth="9.140625" defaultRowHeight="12.75"/>
  <cols>
    <col min="1" max="1" width="4.57421875" style="40" customWidth="1"/>
    <col min="2" max="2" width="11.57421875" style="5" customWidth="1"/>
    <col min="3" max="3" width="14.7109375" style="5" customWidth="1"/>
    <col min="4" max="4" width="9.28125" style="5" customWidth="1"/>
    <col min="5" max="5" width="12.8515625" style="5" customWidth="1"/>
    <col min="6" max="6" width="12.57421875" style="5" customWidth="1"/>
    <col min="7" max="7" width="10.00390625" style="5" customWidth="1"/>
    <col min="8" max="8" width="11.140625" style="5" customWidth="1"/>
    <col min="9" max="9" width="11.00390625" style="5" customWidth="1"/>
    <col min="10" max="10" width="9.28125" style="5" customWidth="1"/>
    <col min="11" max="16384" width="9.140625" style="5" customWidth="1"/>
  </cols>
  <sheetData>
    <row r="1" ht="12.75">
      <c r="A1" s="7" t="s">
        <v>69</v>
      </c>
    </row>
    <row r="2" ht="12.75">
      <c r="A2" s="34" t="s">
        <v>70</v>
      </c>
    </row>
    <row r="3" ht="12.75">
      <c r="A3" s="34"/>
    </row>
    <row r="4" ht="12.75">
      <c r="A4" s="41"/>
    </row>
    <row r="5" ht="12.75">
      <c r="A5" s="40" t="s">
        <v>91</v>
      </c>
    </row>
    <row r="8" spans="1:2" ht="12.75">
      <c r="A8" s="42" t="s">
        <v>14</v>
      </c>
      <c r="B8" s="9" t="s">
        <v>151</v>
      </c>
    </row>
    <row r="12" ht="12.75">
      <c r="K12" s="39"/>
    </row>
    <row r="23" spans="1:2" ht="12.75">
      <c r="A23" s="42" t="s">
        <v>11</v>
      </c>
      <c r="B23" s="9" t="s">
        <v>152</v>
      </c>
    </row>
    <row r="29" spans="1:2" ht="12.75">
      <c r="A29" s="42" t="s">
        <v>45</v>
      </c>
      <c r="B29" s="9" t="s">
        <v>153</v>
      </c>
    </row>
    <row r="30" spans="1:2" ht="12.75">
      <c r="A30" s="42"/>
      <c r="B30" s="9"/>
    </row>
    <row r="31" spans="1:9" ht="12.75">
      <c r="A31" s="42"/>
      <c r="B31" s="118"/>
      <c r="C31" s="118"/>
      <c r="D31" s="118"/>
      <c r="E31" s="118"/>
      <c r="F31" s="118"/>
      <c r="G31" s="118"/>
      <c r="H31" s="118"/>
      <c r="I31" s="118"/>
    </row>
    <row r="32" spans="1:9" ht="12.75">
      <c r="A32" s="42"/>
      <c r="B32" s="118"/>
      <c r="C32" s="118"/>
      <c r="D32" s="118"/>
      <c r="E32" s="118"/>
      <c r="F32" s="118"/>
      <c r="G32" s="118"/>
      <c r="H32" s="118"/>
      <c r="I32" s="118"/>
    </row>
    <row r="33" spans="1:9" ht="12.75">
      <c r="A33" s="42"/>
      <c r="B33" s="99"/>
      <c r="C33" s="99"/>
      <c r="D33" s="99"/>
      <c r="E33" s="99"/>
      <c r="F33" s="99"/>
      <c r="G33" s="99"/>
      <c r="H33" s="99"/>
      <c r="I33" s="99"/>
    </row>
    <row r="34" spans="1:9" ht="12.75">
      <c r="A34" s="42"/>
      <c r="B34" s="99"/>
      <c r="C34" s="99"/>
      <c r="D34" s="99"/>
      <c r="E34" s="99"/>
      <c r="F34" s="99"/>
      <c r="G34" s="99"/>
      <c r="H34" s="99"/>
      <c r="I34" s="99"/>
    </row>
    <row r="35" spans="1:9" ht="12.75">
      <c r="A35" s="42"/>
      <c r="B35" s="99"/>
      <c r="C35" s="99"/>
      <c r="D35" s="99"/>
      <c r="E35" s="99"/>
      <c r="F35" s="99"/>
      <c r="G35" s="99"/>
      <c r="H35" s="99"/>
      <c r="I35" s="99"/>
    </row>
    <row r="36" spans="2:3" ht="12.75">
      <c r="B36" s="37"/>
      <c r="C36" s="37"/>
    </row>
    <row r="37" spans="1:2" ht="12.75">
      <c r="A37" s="42" t="s">
        <v>8</v>
      </c>
      <c r="B37" s="9" t="s">
        <v>92</v>
      </c>
    </row>
    <row r="39" spans="2:9" ht="12.75">
      <c r="B39" s="118" t="s">
        <v>136</v>
      </c>
      <c r="C39" s="118"/>
      <c r="D39" s="118"/>
      <c r="E39" s="118"/>
      <c r="F39" s="118"/>
      <c r="G39" s="118"/>
      <c r="H39" s="118"/>
      <c r="I39" s="118"/>
    </row>
    <row r="40" spans="2:9" ht="12.75">
      <c r="B40" s="118"/>
      <c r="C40" s="118"/>
      <c r="D40" s="118"/>
      <c r="E40" s="118"/>
      <c r="F40" s="118"/>
      <c r="G40" s="118"/>
      <c r="H40" s="118"/>
      <c r="I40" s="118"/>
    </row>
    <row r="41" spans="2:9" ht="12.75">
      <c r="B41" s="99"/>
      <c r="C41" s="99"/>
      <c r="D41" s="99"/>
      <c r="E41" s="99"/>
      <c r="F41" s="99"/>
      <c r="G41" s="99"/>
      <c r="H41" s="99"/>
      <c r="I41" s="99"/>
    </row>
    <row r="43" spans="1:2" ht="12.75">
      <c r="A43" s="42" t="s">
        <v>46</v>
      </c>
      <c r="B43" s="9" t="s">
        <v>47</v>
      </c>
    </row>
    <row r="44" spans="1:2" ht="12.75">
      <c r="A44" s="42"/>
      <c r="B44" s="9"/>
    </row>
    <row r="45" spans="1:2" ht="12.75">
      <c r="A45" s="42"/>
      <c r="B45" s="9"/>
    </row>
    <row r="47" ht="12.75">
      <c r="B47" s="5" t="s">
        <v>102</v>
      </c>
    </row>
    <row r="49" spans="1:2" ht="12.75">
      <c r="A49" s="42" t="s">
        <v>48</v>
      </c>
      <c r="B49" s="43" t="s">
        <v>49</v>
      </c>
    </row>
    <row r="55" spans="1:7" ht="12.75">
      <c r="A55" s="42" t="s">
        <v>50</v>
      </c>
      <c r="B55" s="9" t="s">
        <v>135</v>
      </c>
      <c r="G55" s="30"/>
    </row>
    <row r="61" spans="1:2" ht="12.75">
      <c r="A61" s="42" t="s">
        <v>110</v>
      </c>
      <c r="B61" s="9" t="s">
        <v>134</v>
      </c>
    </row>
    <row r="62" spans="1:2" ht="12.75">
      <c r="A62" s="42"/>
      <c r="B62" s="9"/>
    </row>
    <row r="70" spans="1:2" ht="12.75">
      <c r="A70" s="42" t="s">
        <v>111</v>
      </c>
      <c r="B70" s="9" t="s">
        <v>154</v>
      </c>
    </row>
    <row r="77" spans="1:2" ht="12.75">
      <c r="A77" s="42" t="s">
        <v>112</v>
      </c>
      <c r="B77" s="9" t="s">
        <v>155</v>
      </c>
    </row>
    <row r="83" spans="1:2" ht="12.75">
      <c r="A83" s="42" t="s">
        <v>51</v>
      </c>
      <c r="B83" s="9" t="s">
        <v>10</v>
      </c>
    </row>
    <row r="89" spans="1:9" ht="12.75">
      <c r="A89" s="42" t="s">
        <v>52</v>
      </c>
      <c r="B89" s="119" t="s">
        <v>156</v>
      </c>
      <c r="C89" s="119"/>
      <c r="D89" s="119"/>
      <c r="E89" s="119"/>
      <c r="F89" s="90"/>
      <c r="G89" s="90"/>
      <c r="H89" s="90"/>
      <c r="I89" s="90"/>
    </row>
    <row r="90" spans="1:9" ht="12.75">
      <c r="A90" s="42"/>
      <c r="B90" s="101"/>
      <c r="C90" s="101"/>
      <c r="D90" s="101"/>
      <c r="E90" s="101"/>
      <c r="F90" s="90"/>
      <c r="G90" s="90"/>
      <c r="H90" s="90"/>
      <c r="I90" s="90"/>
    </row>
    <row r="91" spans="1:9" ht="12" customHeight="1">
      <c r="A91" s="42"/>
      <c r="B91" s="118" t="s">
        <v>165</v>
      </c>
      <c r="C91" s="118"/>
      <c r="D91" s="118"/>
      <c r="E91" s="118"/>
      <c r="F91" s="118"/>
      <c r="G91" s="118"/>
      <c r="H91" s="118"/>
      <c r="I91" s="118"/>
    </row>
    <row r="92" spans="1:9" ht="12" customHeight="1">
      <c r="A92" s="42"/>
      <c r="B92" s="101"/>
      <c r="C92" s="101"/>
      <c r="D92" s="101"/>
      <c r="E92" s="101"/>
      <c r="F92" s="101"/>
      <c r="G92" s="101"/>
      <c r="H92" s="101"/>
      <c r="I92" s="101"/>
    </row>
    <row r="93" spans="1:9" ht="49.5" customHeight="1">
      <c r="A93" s="42"/>
      <c r="B93" s="120" t="s">
        <v>143</v>
      </c>
      <c r="C93" s="120"/>
      <c r="D93" s="101"/>
      <c r="E93" s="104" t="s">
        <v>147</v>
      </c>
      <c r="F93" s="103" t="s">
        <v>123</v>
      </c>
      <c r="G93" s="104" t="s">
        <v>125</v>
      </c>
      <c r="H93" s="104" t="s">
        <v>124</v>
      </c>
      <c r="I93" s="104" t="s">
        <v>133</v>
      </c>
    </row>
    <row r="94" spans="1:9" ht="12.75">
      <c r="A94" s="42"/>
      <c r="B94" s="101"/>
      <c r="C94" s="101"/>
      <c r="D94" s="101"/>
      <c r="E94" s="100" t="s">
        <v>5</v>
      </c>
      <c r="F94" s="100" t="s">
        <v>5</v>
      </c>
      <c r="G94" s="100" t="s">
        <v>5</v>
      </c>
      <c r="H94" s="100" t="s">
        <v>5</v>
      </c>
      <c r="I94" s="100" t="s">
        <v>5</v>
      </c>
    </row>
    <row r="95" spans="1:9" ht="12.75">
      <c r="A95" s="42"/>
      <c r="B95" s="101"/>
      <c r="C95" s="101"/>
      <c r="D95" s="101"/>
      <c r="F95" s="102"/>
      <c r="G95" s="102"/>
      <c r="I95" s="90"/>
    </row>
    <row r="96" spans="1:9" ht="12.75">
      <c r="A96" s="42"/>
      <c r="B96" s="99" t="s">
        <v>121</v>
      </c>
      <c r="C96" s="101"/>
      <c r="D96" s="101"/>
      <c r="E96" s="11">
        <v>0</v>
      </c>
      <c r="F96" s="11">
        <v>0</v>
      </c>
      <c r="G96" s="109">
        <f>7453+4</f>
        <v>7457</v>
      </c>
      <c r="H96" s="110">
        <v>7176</v>
      </c>
      <c r="I96" s="109">
        <f>SUM(F96:H96)</f>
        <v>14633</v>
      </c>
    </row>
    <row r="97" spans="2:9" ht="12.75">
      <c r="B97" s="90"/>
      <c r="C97" s="90"/>
      <c r="D97" s="90"/>
      <c r="E97" s="6"/>
      <c r="F97" s="109"/>
      <c r="G97" s="109"/>
      <c r="H97" s="110"/>
      <c r="I97" s="109"/>
    </row>
    <row r="98" spans="2:9" ht="12" customHeight="1">
      <c r="B98" s="118" t="s">
        <v>122</v>
      </c>
      <c r="C98" s="118"/>
      <c r="D98" s="90"/>
      <c r="E98" s="11">
        <v>0</v>
      </c>
      <c r="F98" s="109">
        <f>3419+120595-3419+1677</f>
        <v>122272</v>
      </c>
      <c r="G98" s="11">
        <v>0</v>
      </c>
      <c r="H98" s="11">
        <v>0</v>
      </c>
      <c r="I98" s="109">
        <f>SUM(F98:H98)</f>
        <v>122272</v>
      </c>
    </row>
    <row r="99" spans="2:9" ht="12.75">
      <c r="B99" s="90"/>
      <c r="C99" s="90"/>
      <c r="D99" s="90"/>
      <c r="E99" s="6"/>
      <c r="F99" s="109"/>
      <c r="G99" s="109"/>
      <c r="H99" s="110"/>
      <c r="I99" s="109"/>
    </row>
    <row r="100" spans="2:9" ht="12.75">
      <c r="B100" s="90"/>
      <c r="C100" s="90"/>
      <c r="D100" s="90"/>
      <c r="E100" s="111">
        <f>SUM(E96:E99)</f>
        <v>0</v>
      </c>
      <c r="F100" s="111">
        <f>SUM(F96:F99)</f>
        <v>122272</v>
      </c>
      <c r="G100" s="111">
        <f>SUM(G96:G99)</f>
        <v>7457</v>
      </c>
      <c r="H100" s="111">
        <f>SUM(H96:H99)</f>
        <v>7176</v>
      </c>
      <c r="I100" s="111">
        <f>SUM(I96:I99)</f>
        <v>136905</v>
      </c>
    </row>
    <row r="101" spans="2:9" ht="12.75">
      <c r="B101" s="90"/>
      <c r="C101" s="90"/>
      <c r="D101" s="90"/>
      <c r="E101" s="109"/>
      <c r="F101" s="109"/>
      <c r="G101" s="109"/>
      <c r="H101" s="109"/>
      <c r="I101" s="100"/>
    </row>
    <row r="102" spans="2:9" ht="51">
      <c r="B102" s="120" t="s">
        <v>142</v>
      </c>
      <c r="C102" s="120"/>
      <c r="D102" s="120"/>
      <c r="E102" s="104" t="s">
        <v>147</v>
      </c>
      <c r="F102" s="104" t="s">
        <v>123</v>
      </c>
      <c r="G102" s="104" t="s">
        <v>125</v>
      </c>
      <c r="H102" s="104" t="s">
        <v>124</v>
      </c>
      <c r="I102" s="104" t="s">
        <v>133</v>
      </c>
    </row>
    <row r="103" spans="2:9" ht="12.75">
      <c r="B103" s="99"/>
      <c r="C103" s="99"/>
      <c r="D103" s="99"/>
      <c r="E103" s="100" t="s">
        <v>5</v>
      </c>
      <c r="F103" s="100" t="s">
        <v>5</v>
      </c>
      <c r="G103" s="100" t="s">
        <v>5</v>
      </c>
      <c r="H103" s="100" t="s">
        <v>5</v>
      </c>
      <c r="I103" s="100" t="s">
        <v>5</v>
      </c>
    </row>
    <row r="104" spans="2:9" ht="12.75">
      <c r="B104" s="99"/>
      <c r="C104" s="99"/>
      <c r="D104" s="99"/>
      <c r="E104" s="100"/>
      <c r="F104" s="109"/>
      <c r="G104" s="109"/>
      <c r="H104" s="109"/>
      <c r="I104" s="100"/>
    </row>
    <row r="105" spans="2:9" ht="12.75">
      <c r="B105" s="99" t="s">
        <v>121</v>
      </c>
      <c r="C105" s="101"/>
      <c r="D105" s="90"/>
      <c r="E105" s="112">
        <v>247</v>
      </c>
      <c r="F105" s="11">
        <v>0</v>
      </c>
      <c r="G105" s="112">
        <f>-2565-98-204-80</f>
        <v>-2947</v>
      </c>
      <c r="H105" s="112">
        <v>800</v>
      </c>
      <c r="I105" s="112">
        <f>SUM(E105:H105)</f>
        <v>-1900</v>
      </c>
    </row>
    <row r="106" spans="2:9" ht="12.75">
      <c r="B106" s="90"/>
      <c r="C106" s="90"/>
      <c r="D106" s="90"/>
      <c r="E106" s="112"/>
      <c r="F106" s="112"/>
      <c r="G106" s="112"/>
      <c r="H106" s="112"/>
      <c r="I106" s="112"/>
    </row>
    <row r="107" spans="2:9" ht="12.75">
      <c r="B107" s="118" t="s">
        <v>122</v>
      </c>
      <c r="C107" s="118"/>
      <c r="D107" s="90"/>
      <c r="E107" s="11">
        <v>0</v>
      </c>
      <c r="F107" s="112">
        <f>-2292-5301+5301-2779</f>
        <v>-5071</v>
      </c>
      <c r="G107" s="11">
        <v>0</v>
      </c>
      <c r="H107" s="11">
        <v>0</v>
      </c>
      <c r="I107" s="112">
        <f>SUM(E107:H107)</f>
        <v>-5071</v>
      </c>
    </row>
    <row r="108" spans="2:9" ht="12.75">
      <c r="B108" s="99"/>
      <c r="C108" s="99"/>
      <c r="D108" s="90"/>
      <c r="E108" s="112"/>
      <c r="F108" s="112"/>
      <c r="G108" s="112"/>
      <c r="H108" s="112"/>
      <c r="I108" s="112"/>
    </row>
    <row r="109" spans="2:9" ht="12.75" customHeight="1">
      <c r="B109" s="118" t="s">
        <v>195</v>
      </c>
      <c r="C109" s="118"/>
      <c r="D109" s="118"/>
      <c r="E109" s="11">
        <v>0</v>
      </c>
      <c r="F109" s="11">
        <v>0</v>
      </c>
      <c r="G109" s="11">
        <v>0</v>
      </c>
      <c r="H109" s="11">
        <v>0</v>
      </c>
      <c r="I109" s="112">
        <f>2503+2779</f>
        <v>5282</v>
      </c>
    </row>
    <row r="110" spans="2:9" ht="12.75">
      <c r="B110" s="118"/>
      <c r="C110" s="118"/>
      <c r="D110" s="118"/>
      <c r="E110" s="112"/>
      <c r="F110" s="112"/>
      <c r="G110" s="112"/>
      <c r="H110" s="112"/>
      <c r="I110" s="112"/>
    </row>
    <row r="111" spans="2:9" ht="12.75">
      <c r="B111" s="90"/>
      <c r="C111" s="90"/>
      <c r="D111" s="90"/>
      <c r="E111" s="113">
        <f>SUM(E105:E110)</f>
        <v>247</v>
      </c>
      <c r="F111" s="113">
        <f>SUM(F105:F110)</f>
        <v>-5071</v>
      </c>
      <c r="G111" s="113">
        <f>SUM(G105:G110)</f>
        <v>-2947</v>
      </c>
      <c r="H111" s="113">
        <f>SUM(H105:H110)</f>
        <v>800</v>
      </c>
      <c r="I111" s="113">
        <f>SUM(I105:I110)</f>
        <v>-1689</v>
      </c>
    </row>
    <row r="112" spans="2:9" ht="12.75">
      <c r="B112" s="90"/>
      <c r="C112" s="90"/>
      <c r="D112" s="90"/>
      <c r="E112" s="109"/>
      <c r="F112" s="114"/>
      <c r="G112" s="114"/>
      <c r="H112" s="114"/>
      <c r="I112" s="114"/>
    </row>
    <row r="114" ht="12.75" hidden="1">
      <c r="F114" s="6" t="s">
        <v>5</v>
      </c>
    </row>
    <row r="115" spans="2:6" ht="12.75" hidden="1">
      <c r="B115" s="37" t="s">
        <v>0</v>
      </c>
      <c r="C115" s="37"/>
      <c r="D115" s="37"/>
      <c r="E115" s="37"/>
      <c r="F115" s="37"/>
    </row>
    <row r="116" spans="2:6" ht="12.75" hidden="1">
      <c r="B116" s="44" t="s">
        <v>54</v>
      </c>
      <c r="C116" s="37"/>
      <c r="D116" s="37"/>
      <c r="E116" s="37"/>
      <c r="F116" s="45">
        <v>1300</v>
      </c>
    </row>
    <row r="117" spans="2:6" ht="12.75" hidden="1">
      <c r="B117" s="37"/>
      <c r="C117" s="37"/>
      <c r="D117" s="37"/>
      <c r="E117" s="37"/>
      <c r="F117" s="37"/>
    </row>
    <row r="118" spans="1:6" ht="12.75">
      <c r="A118" s="42" t="s">
        <v>53</v>
      </c>
      <c r="B118" s="43" t="s">
        <v>157</v>
      </c>
      <c r="C118" s="37"/>
      <c r="D118" s="37"/>
      <c r="E118" s="37"/>
      <c r="F118" s="37"/>
    </row>
    <row r="119" spans="2:6" ht="12.75">
      <c r="B119" s="37"/>
      <c r="C119" s="37"/>
      <c r="D119" s="37"/>
      <c r="E119" s="37"/>
      <c r="F119" s="37"/>
    </row>
    <row r="126" ht="12.75">
      <c r="B126" s="9"/>
    </row>
    <row r="127" ht="12.75">
      <c r="B127" s="9"/>
    </row>
    <row r="128" spans="1:2" ht="12.75">
      <c r="A128" s="42" t="s">
        <v>55</v>
      </c>
      <c r="B128" s="9" t="s">
        <v>57</v>
      </c>
    </row>
    <row r="138" spans="1:2" ht="12.75">
      <c r="A138" s="42" t="s">
        <v>56</v>
      </c>
      <c r="B138" s="9" t="s">
        <v>158</v>
      </c>
    </row>
    <row r="139" ht="12.75"/>
    <row r="143" spans="1:2" ht="12.75">
      <c r="A143" s="42" t="s">
        <v>58</v>
      </c>
      <c r="B143" s="9" t="s">
        <v>144</v>
      </c>
    </row>
    <row r="144" spans="1:2" ht="12.75">
      <c r="A144" s="42"/>
      <c r="B144" s="9"/>
    </row>
    <row r="145" spans="1:2" ht="12.75">
      <c r="A145" s="42"/>
      <c r="B145" s="9"/>
    </row>
    <row r="147" ht="12.75">
      <c r="B147" s="5" t="s">
        <v>102</v>
      </c>
    </row>
    <row r="148" spans="1:2" ht="12.75">
      <c r="A148" s="42" t="s">
        <v>59</v>
      </c>
      <c r="B148" s="9" t="s">
        <v>4</v>
      </c>
    </row>
    <row r="149" spans="1:2" ht="12.75">
      <c r="A149" s="42"/>
      <c r="B149" s="9"/>
    </row>
    <row r="150" spans="6:8" ht="12.75">
      <c r="F150" s="6" t="s">
        <v>95</v>
      </c>
      <c r="H150" s="6" t="s">
        <v>26</v>
      </c>
    </row>
    <row r="151" spans="6:8" ht="12.75">
      <c r="F151" s="6" t="s">
        <v>21</v>
      </c>
      <c r="H151" s="6" t="s">
        <v>29</v>
      </c>
    </row>
    <row r="152" spans="6:8" ht="12.75">
      <c r="F152" s="6" t="s">
        <v>169</v>
      </c>
      <c r="H152" s="6" t="str">
        <f>+F152</f>
        <v>31.07.2005</v>
      </c>
    </row>
    <row r="153" spans="6:8" ht="12.75">
      <c r="F153" s="6" t="s">
        <v>5</v>
      </c>
      <c r="H153" s="6" t="s">
        <v>5</v>
      </c>
    </row>
    <row r="155" spans="2:8" ht="12.75">
      <c r="B155" s="37" t="s">
        <v>166</v>
      </c>
      <c r="C155" s="37"/>
      <c r="D155" s="37"/>
      <c r="E155" s="37"/>
      <c r="F155" s="45">
        <v>27</v>
      </c>
      <c r="G155" s="45"/>
      <c r="H155" s="45">
        <v>247</v>
      </c>
    </row>
    <row r="156" spans="2:8" ht="12.75" customHeight="1" hidden="1">
      <c r="B156" s="37"/>
      <c r="C156" s="37"/>
      <c r="D156" s="37"/>
      <c r="E156" s="37"/>
      <c r="F156" s="45"/>
      <c r="G156" s="45"/>
      <c r="H156" s="45"/>
    </row>
    <row r="157" spans="2:8" ht="12.75">
      <c r="B157" s="37"/>
      <c r="C157" s="37"/>
      <c r="D157" s="37"/>
      <c r="E157" s="37"/>
      <c r="F157" s="45"/>
      <c r="G157" s="45"/>
      <c r="H157" s="45"/>
    </row>
    <row r="158" spans="2:8" ht="12.75">
      <c r="B158" s="37" t="s">
        <v>167</v>
      </c>
      <c r="C158" s="37"/>
      <c r="D158" s="37"/>
      <c r="E158" s="37"/>
      <c r="F158" s="46">
        <v>779</v>
      </c>
      <c r="G158" s="45"/>
      <c r="H158" s="46">
        <v>720</v>
      </c>
    </row>
    <row r="159" spans="2:8" ht="12.75">
      <c r="B159" s="44"/>
      <c r="C159" s="37"/>
      <c r="D159" s="37"/>
      <c r="E159" s="37"/>
      <c r="F159" s="45"/>
      <c r="G159" s="45"/>
      <c r="H159" s="46"/>
    </row>
    <row r="160" spans="2:8" ht="13.5" thickBot="1">
      <c r="B160" s="37"/>
      <c r="C160" s="37"/>
      <c r="D160" s="37"/>
      <c r="E160" s="37"/>
      <c r="F160" s="1">
        <f>SUM(F155:F159)</f>
        <v>806</v>
      </c>
      <c r="G160" s="45"/>
      <c r="H160" s="1">
        <f>SUM(H155:H159)</f>
        <v>967</v>
      </c>
    </row>
    <row r="161" ht="13.5" thickTop="1"/>
    <row r="162" spans="1:2" ht="12.75">
      <c r="A162" s="42" t="s">
        <v>60</v>
      </c>
      <c r="B162" s="9" t="s">
        <v>159</v>
      </c>
    </row>
    <row r="168" spans="1:2" ht="12.75">
      <c r="A168" s="42" t="s">
        <v>61</v>
      </c>
      <c r="B168" s="9" t="s">
        <v>160</v>
      </c>
    </row>
    <row r="175" spans="1:2" ht="12.75">
      <c r="A175" s="42" t="s">
        <v>62</v>
      </c>
      <c r="B175" s="9" t="s">
        <v>161</v>
      </c>
    </row>
    <row r="176" spans="1:2" ht="12.75">
      <c r="A176" s="42"/>
      <c r="B176" s="9"/>
    </row>
    <row r="177" spans="1:2" ht="12.75">
      <c r="A177" s="42"/>
      <c r="B177" s="9"/>
    </row>
    <row r="180" ht="12.75">
      <c r="H180" s="46"/>
    </row>
    <row r="181" spans="1:2" ht="12.75">
      <c r="A181" s="42" t="s">
        <v>63</v>
      </c>
      <c r="B181" s="9" t="s">
        <v>162</v>
      </c>
    </row>
    <row r="182" spans="1:2" ht="12.75">
      <c r="A182" s="42"/>
      <c r="B182" s="9"/>
    </row>
    <row r="183" spans="1:2" ht="12.75">
      <c r="A183" s="42"/>
      <c r="B183" s="5" t="s">
        <v>174</v>
      </c>
    </row>
    <row r="184" spans="6:8" ht="12.75">
      <c r="F184" s="116" t="s">
        <v>181</v>
      </c>
      <c r="G184" s="116"/>
      <c r="H184" s="116"/>
    </row>
    <row r="185" spans="2:8" ht="12.75">
      <c r="B185" s="37"/>
      <c r="C185" s="37"/>
      <c r="E185" s="38"/>
      <c r="F185" s="38" t="s">
        <v>32</v>
      </c>
      <c r="G185" s="38" t="s">
        <v>31</v>
      </c>
      <c r="H185" s="38" t="s">
        <v>12</v>
      </c>
    </row>
    <row r="186" spans="2:8" ht="12.75">
      <c r="B186" s="37"/>
      <c r="C186" s="37"/>
      <c r="E186" s="37"/>
      <c r="F186" s="38" t="s">
        <v>5</v>
      </c>
      <c r="G186" s="38" t="s">
        <v>5</v>
      </c>
      <c r="H186" s="38" t="s">
        <v>5</v>
      </c>
    </row>
    <row r="187" spans="2:5" ht="12.75">
      <c r="B187" s="37" t="s">
        <v>16</v>
      </c>
      <c r="C187" s="37"/>
      <c r="E187" s="45"/>
    </row>
    <row r="188" spans="2:8" ht="12.75">
      <c r="B188" s="37" t="s">
        <v>67</v>
      </c>
      <c r="C188" s="37"/>
      <c r="E188" s="45"/>
      <c r="F188" s="45">
        <v>57233</v>
      </c>
      <c r="G188" s="45">
        <v>0</v>
      </c>
      <c r="H188" s="45">
        <f>SUM(F188:G188)</f>
        <v>57233</v>
      </c>
    </row>
    <row r="189" spans="2:8" ht="12.75">
      <c r="B189" s="37"/>
      <c r="C189" s="37"/>
      <c r="E189" s="45"/>
      <c r="F189" s="45"/>
      <c r="G189" s="45"/>
      <c r="H189" s="45"/>
    </row>
    <row r="190" spans="2:5" ht="12.75">
      <c r="B190" s="37" t="s">
        <v>18</v>
      </c>
      <c r="C190" s="37"/>
      <c r="E190" s="45"/>
    </row>
    <row r="191" spans="2:8" ht="12.75">
      <c r="B191" s="37" t="s">
        <v>67</v>
      </c>
      <c r="C191" s="37"/>
      <c r="E191" s="45"/>
      <c r="F191" s="45">
        <v>16027</v>
      </c>
      <c r="G191" s="45">
        <v>0</v>
      </c>
      <c r="H191" s="45">
        <f>SUM(F191:G191)</f>
        <v>16027</v>
      </c>
    </row>
    <row r="192" spans="2:8" ht="12.75">
      <c r="B192" s="37"/>
      <c r="C192" s="37"/>
      <c r="E192" s="45"/>
      <c r="F192" s="45"/>
      <c r="G192" s="45"/>
      <c r="H192" s="45"/>
    </row>
    <row r="193" spans="2:8" ht="13.5" thickBot="1">
      <c r="B193" s="37" t="s">
        <v>12</v>
      </c>
      <c r="C193" s="37"/>
      <c r="E193" s="37"/>
      <c r="F193" s="47">
        <f>F188+F191</f>
        <v>73260</v>
      </c>
      <c r="G193" s="47">
        <f>G188+G191</f>
        <v>0</v>
      </c>
      <c r="H193" s="47">
        <f>H188+H191</f>
        <v>73260</v>
      </c>
    </row>
    <row r="194" ht="13.5" thickTop="1"/>
    <row r="195" spans="1:2" ht="12.75">
      <c r="A195" s="42" t="s">
        <v>64</v>
      </c>
      <c r="B195" s="9" t="s">
        <v>163</v>
      </c>
    </row>
    <row r="200" spans="1:8" ht="12.75">
      <c r="A200" s="42" t="s">
        <v>115</v>
      </c>
      <c r="B200" s="9" t="s">
        <v>65</v>
      </c>
      <c r="H200" s="6"/>
    </row>
    <row r="207" spans="1:2" ht="12.75">
      <c r="A207" s="42" t="s">
        <v>148</v>
      </c>
      <c r="B207" s="9" t="s">
        <v>164</v>
      </c>
    </row>
    <row r="218" spans="1:2" ht="12.75">
      <c r="A218" s="42" t="s">
        <v>149</v>
      </c>
      <c r="B218" s="9" t="s">
        <v>138</v>
      </c>
    </row>
    <row r="225" spans="1:2" ht="12.75">
      <c r="A225" s="42" t="s">
        <v>145</v>
      </c>
      <c r="B225" s="9" t="s">
        <v>194</v>
      </c>
    </row>
    <row r="226" spans="1:2" ht="12.75">
      <c r="A226" s="42"/>
      <c r="B226" s="9"/>
    </row>
    <row r="227" spans="1:8" ht="12.75">
      <c r="A227" s="42"/>
      <c r="B227" s="65" t="s">
        <v>193</v>
      </c>
      <c r="C227" s="65"/>
      <c r="D227" s="65"/>
      <c r="E227" s="65"/>
      <c r="F227" s="65"/>
      <c r="G227" s="65"/>
      <c r="H227" s="65"/>
    </row>
    <row r="228" spans="1:8" ht="12.75">
      <c r="A228" s="42"/>
      <c r="B228" s="65"/>
      <c r="C228" s="65"/>
      <c r="D228" s="65"/>
      <c r="E228" s="65"/>
      <c r="F228" s="65"/>
      <c r="G228" s="65"/>
      <c r="H228" s="65"/>
    </row>
    <row r="229" spans="1:10" ht="12.75">
      <c r="A229" s="42"/>
      <c r="B229" s="67"/>
      <c r="C229" s="65"/>
      <c r="D229" s="65"/>
      <c r="E229" s="65"/>
      <c r="F229" s="68" t="s">
        <v>66</v>
      </c>
      <c r="G229" s="69"/>
      <c r="H229" s="66" t="s">
        <v>44</v>
      </c>
      <c r="I229" s="49"/>
      <c r="J229" s="49"/>
    </row>
    <row r="230" spans="1:10" ht="12.75">
      <c r="A230" s="42"/>
      <c r="B230" s="67"/>
      <c r="C230" s="65"/>
      <c r="D230" s="65"/>
      <c r="E230" s="65"/>
      <c r="F230" s="70" t="s">
        <v>95</v>
      </c>
      <c r="G230" s="69"/>
      <c r="H230" s="70" t="s">
        <v>26</v>
      </c>
      <c r="I230" s="49"/>
      <c r="J230" s="49"/>
    </row>
    <row r="231" spans="1:10" ht="12.75">
      <c r="A231" s="42"/>
      <c r="B231" s="67"/>
      <c r="C231" s="65"/>
      <c r="D231" s="65"/>
      <c r="E231" s="65"/>
      <c r="F231" s="70" t="s">
        <v>21</v>
      </c>
      <c r="G231" s="69"/>
      <c r="H231" s="70" t="s">
        <v>29</v>
      </c>
      <c r="I231" s="49"/>
      <c r="J231" s="49"/>
    </row>
    <row r="232" spans="2:8" ht="12.75">
      <c r="B232" s="65"/>
      <c r="C232" s="65"/>
      <c r="D232" s="65"/>
      <c r="E232" s="65"/>
      <c r="F232" s="70" t="s">
        <v>169</v>
      </c>
      <c r="G232" s="65"/>
      <c r="H232" s="70" t="str">
        <f>+F232</f>
        <v>31.07.2005</v>
      </c>
    </row>
    <row r="233" spans="2:8" ht="12.75">
      <c r="B233" s="65"/>
      <c r="C233" s="65"/>
      <c r="D233" s="65"/>
      <c r="E233" s="65"/>
      <c r="F233" s="70"/>
      <c r="G233" s="65"/>
      <c r="H233" s="70"/>
    </row>
    <row r="234" spans="2:8" ht="13.5" thickBot="1">
      <c r="B234" s="65" t="s">
        <v>137</v>
      </c>
      <c r="C234" s="65"/>
      <c r="D234" s="65"/>
      <c r="E234" s="65"/>
      <c r="F234" s="71">
        <f>+'IS'!C41</f>
        <v>149</v>
      </c>
      <c r="G234" s="72"/>
      <c r="H234" s="71">
        <f>+'IS'!G41</f>
        <v>-3069</v>
      </c>
    </row>
    <row r="235" spans="2:8" ht="13.5" thickTop="1">
      <c r="B235" s="65"/>
      <c r="C235" s="65"/>
      <c r="D235" s="65"/>
      <c r="E235" s="65"/>
      <c r="F235" s="73"/>
      <c r="G235" s="72"/>
      <c r="H235" s="73"/>
    </row>
    <row r="236" spans="2:13" ht="12.75">
      <c r="B236" s="65" t="s">
        <v>98</v>
      </c>
      <c r="C236" s="65"/>
      <c r="D236" s="65"/>
      <c r="E236" s="65"/>
      <c r="F236" s="73"/>
      <c r="G236" s="72"/>
      <c r="H236" s="73"/>
      <c r="J236" s="6"/>
      <c r="K236" s="6"/>
      <c r="L236" s="6"/>
      <c r="M236" s="6"/>
    </row>
    <row r="237" spans="2:8" ht="13.5" thickBot="1">
      <c r="B237" s="65" t="s">
        <v>96</v>
      </c>
      <c r="C237" s="65"/>
      <c r="D237" s="65"/>
      <c r="E237" s="65"/>
      <c r="F237" s="71">
        <v>140000</v>
      </c>
      <c r="G237" s="72"/>
      <c r="H237" s="71">
        <v>140000</v>
      </c>
    </row>
    <row r="238" spans="2:8" ht="13.5" thickTop="1">
      <c r="B238" s="65"/>
      <c r="C238" s="65"/>
      <c r="D238" s="65"/>
      <c r="E238" s="65"/>
      <c r="F238" s="73"/>
      <c r="G238" s="72"/>
      <c r="H238" s="73"/>
    </row>
    <row r="239" spans="2:8" ht="12.75">
      <c r="B239" s="74" t="s">
        <v>191</v>
      </c>
      <c r="C239" s="65"/>
      <c r="D239" s="65"/>
      <c r="E239" s="65"/>
      <c r="F239" s="73">
        <f>(F234/F237)*100</f>
        <v>0.10642857142857143</v>
      </c>
      <c r="G239" s="72"/>
      <c r="H239" s="73">
        <f>(H234/H237)*100</f>
        <v>-2.192142857142857</v>
      </c>
    </row>
    <row r="240" spans="2:8" ht="12.75">
      <c r="B240" s="74" t="s">
        <v>192</v>
      </c>
      <c r="C240" s="65"/>
      <c r="D240" s="65"/>
      <c r="E240" s="65"/>
      <c r="F240" s="73">
        <f>F239</f>
        <v>0.10642857142857143</v>
      </c>
      <c r="G240" s="72"/>
      <c r="H240" s="73">
        <f>+H239</f>
        <v>-2.192142857142857</v>
      </c>
    </row>
    <row r="241" spans="2:8" ht="12.75">
      <c r="B241" s="65"/>
      <c r="C241" s="65"/>
      <c r="D241" s="65"/>
      <c r="E241" s="65"/>
      <c r="F241" s="73"/>
      <c r="G241" s="72"/>
      <c r="H241" s="73"/>
    </row>
    <row r="242" spans="2:8" ht="12.75">
      <c r="B242" s="65" t="s">
        <v>101</v>
      </c>
      <c r="C242" s="65"/>
      <c r="D242" s="65"/>
      <c r="E242" s="65"/>
      <c r="F242" s="75"/>
      <c r="G242" s="72"/>
      <c r="H242" s="75"/>
    </row>
    <row r="243" spans="2:8" ht="13.5" thickBot="1">
      <c r="B243" s="65" t="s">
        <v>100</v>
      </c>
      <c r="C243" s="65"/>
      <c r="D243" s="65"/>
      <c r="E243" s="65"/>
      <c r="F243" s="71">
        <v>140000</v>
      </c>
      <c r="G243" s="72"/>
      <c r="H243" s="71">
        <f>F243</f>
        <v>140000</v>
      </c>
    </row>
    <row r="244" spans="2:8" ht="13.5" thickTop="1">
      <c r="B244" s="65"/>
      <c r="C244" s="65"/>
      <c r="D244" s="65"/>
      <c r="E244" s="65"/>
      <c r="F244" s="73"/>
      <c r="G244" s="72"/>
      <c r="H244" s="73"/>
    </row>
    <row r="245" spans="2:8" ht="12.75">
      <c r="B245" s="74" t="s">
        <v>191</v>
      </c>
      <c r="C245" s="65"/>
      <c r="D245" s="65"/>
      <c r="E245" s="65"/>
      <c r="F245" s="76">
        <f>(F234/F243)*100</f>
        <v>0.10642857142857143</v>
      </c>
      <c r="G245" s="65"/>
      <c r="H245" s="77">
        <f>+H234/H243*100</f>
        <v>-2.192142857142857</v>
      </c>
    </row>
    <row r="246" spans="2:8" ht="12.75">
      <c r="B246" s="74" t="s">
        <v>192</v>
      </c>
      <c r="C246" s="65"/>
      <c r="D246" s="65"/>
      <c r="E246" s="65"/>
      <c r="F246" s="77">
        <f>F245</f>
        <v>0.10642857142857143</v>
      </c>
      <c r="G246" s="65"/>
      <c r="H246" s="77">
        <f>+H245</f>
        <v>-2.192142857142857</v>
      </c>
    </row>
    <row r="247" spans="2:8" ht="12.75">
      <c r="B247" s="65"/>
      <c r="C247" s="65"/>
      <c r="D247" s="65"/>
      <c r="E247" s="65"/>
      <c r="F247" s="70"/>
      <c r="G247" s="65"/>
      <c r="H247" s="70"/>
    </row>
    <row r="248" spans="2:8" ht="12.75">
      <c r="B248" s="65"/>
      <c r="C248" s="65"/>
      <c r="D248" s="65"/>
      <c r="E248" s="65"/>
      <c r="F248" s="70"/>
      <c r="G248" s="65"/>
      <c r="H248" s="70"/>
    </row>
    <row r="249" spans="1:8" ht="12.75">
      <c r="A249" s="42" t="s">
        <v>179</v>
      </c>
      <c r="B249" s="67" t="s">
        <v>146</v>
      </c>
      <c r="C249" s="65"/>
      <c r="D249" s="65"/>
      <c r="E249" s="65"/>
      <c r="F249" s="70"/>
      <c r="G249" s="65"/>
      <c r="H249" s="70"/>
    </row>
    <row r="250" spans="2:8" ht="12.75">
      <c r="B250" s="65"/>
      <c r="C250" s="65"/>
      <c r="D250" s="65"/>
      <c r="E250" s="65"/>
      <c r="F250" s="70"/>
      <c r="G250" s="65"/>
      <c r="H250" s="70"/>
    </row>
    <row r="251" spans="2:8" ht="12.75">
      <c r="B251" s="65"/>
      <c r="C251" s="65"/>
      <c r="D251" s="65"/>
      <c r="E251" s="65"/>
      <c r="F251" s="70"/>
      <c r="G251" s="65"/>
      <c r="H251" s="70"/>
    </row>
    <row r="252" spans="2:8" ht="12.75">
      <c r="B252" s="65"/>
      <c r="C252" s="65"/>
      <c r="D252" s="65"/>
      <c r="E252" s="65"/>
      <c r="F252" s="70"/>
      <c r="G252" s="65"/>
      <c r="H252" s="70"/>
    </row>
    <row r="253" spans="2:8" ht="12.75">
      <c r="B253" s="65"/>
      <c r="C253" s="65"/>
      <c r="D253" s="65"/>
      <c r="E253" s="65"/>
      <c r="F253" s="70"/>
      <c r="G253" s="65"/>
      <c r="H253" s="70"/>
    </row>
    <row r="254" spans="2:8" ht="12.75">
      <c r="B254" s="65"/>
      <c r="C254" s="65"/>
      <c r="D254" s="65"/>
      <c r="E254" s="65"/>
      <c r="F254" s="70"/>
      <c r="G254" s="65"/>
      <c r="H254" s="70"/>
    </row>
    <row r="255" spans="2:8" ht="12.75">
      <c r="B255" s="65"/>
      <c r="C255" s="65"/>
      <c r="D255" s="65"/>
      <c r="E255" s="65"/>
      <c r="F255" s="75"/>
      <c r="G255" s="72"/>
      <c r="H255" s="75"/>
    </row>
    <row r="256" spans="2:8" ht="12.75">
      <c r="B256" s="65"/>
      <c r="C256" s="65"/>
      <c r="D256" s="65"/>
      <c r="E256" s="65"/>
      <c r="F256" s="75"/>
      <c r="G256" s="72"/>
      <c r="H256" s="75"/>
    </row>
    <row r="257" spans="6:8" ht="12.75">
      <c r="F257" s="10"/>
      <c r="H257" s="10"/>
    </row>
    <row r="258" spans="6:8" ht="12.75">
      <c r="F258" s="10"/>
      <c r="H258" s="10"/>
    </row>
    <row r="259" spans="6:8" ht="12.75">
      <c r="F259" s="10"/>
      <c r="H259" s="10"/>
    </row>
    <row r="260" spans="6:8" ht="12.75">
      <c r="F260" s="10"/>
      <c r="H260" s="10"/>
    </row>
    <row r="261" spans="6:8" ht="12.75">
      <c r="F261" s="10"/>
      <c r="H261" s="10"/>
    </row>
    <row r="262" spans="6:8" ht="12.75">
      <c r="F262" s="10"/>
      <c r="H262" s="10"/>
    </row>
    <row r="263" spans="6:8" ht="12.75">
      <c r="F263" s="10"/>
      <c r="H263" s="10"/>
    </row>
  </sheetData>
  <mergeCells count="10">
    <mergeCell ref="B109:D110"/>
    <mergeCell ref="F184:H184"/>
    <mergeCell ref="B91:I91"/>
    <mergeCell ref="B31:I32"/>
    <mergeCell ref="B39:I40"/>
    <mergeCell ref="B89:E89"/>
    <mergeCell ref="B107:C107"/>
    <mergeCell ref="B93:C93"/>
    <mergeCell ref="B98:C98"/>
    <mergeCell ref="B102:D102"/>
  </mergeCells>
  <printOptions/>
  <pageMargins left="0.75" right="0.75" top="0.51" bottom="0.51" header="0.36" footer="0.3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Ooi Chin Guan</cp:lastModifiedBy>
  <cp:lastPrinted>2005-09-30T04:45:52Z</cp:lastPrinted>
  <dcterms:created xsi:type="dcterms:W3CDTF">2001-03-17T05:13:36Z</dcterms:created>
  <dcterms:modified xsi:type="dcterms:W3CDTF">2004-07-09T09:37:23Z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